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imic\Documents\Dio C\0_VVU i nerazvrstani\0. VVU_2023\1.1. SMJERNICE ZA METODOLOGIJU\1. Nacrt 21. studeni 2023\SAVJETOVANJE_5.12\"/>
    </mc:Choice>
  </mc:AlternateContent>
  <bookViews>
    <workbookView xWindow="0" yWindow="0" windowWidth="23040" windowHeight="8616"/>
  </bookViews>
  <sheets>
    <sheet name="Obrasci P1 do R6" sheetId="15" r:id="rId1"/>
    <sheet name="P1_Planirane količine VU " sheetId="1" r:id="rId2"/>
    <sheet name="Šifrarnik za kat. OPEX-a" sheetId="3" r:id="rId3"/>
    <sheet name="P2_Kategorizacija OPEX-a" sheetId="2" r:id="rId4"/>
    <sheet name="R1_Prijava_OPEX" sheetId="4" r:id="rId5"/>
    <sheet name="R2_Prijava_CAPEX" sheetId="5" r:id="rId6"/>
    <sheet name="R3_Prijava_OPEX_ISO" sheetId="6" r:id="rId7"/>
    <sheet name="R4_Izračun RDP od CVU" sheetId="8" r:id="rId8"/>
    <sheet name="Alokacija neiz. operat. trošk." sheetId="11" r:id="rId9"/>
    <sheet name="R5.1_CVU_Fiksni dio" sheetId="13" r:id="rId10"/>
    <sheet name="R5.2_CVU_Varijabilni dio" sheetId="14" r:id="rId11"/>
    <sheet name="R5.3_CVU_VDI" sheetId="10" r:id="rId12"/>
    <sheet name="R5.4_CVU_ODI" sheetId="12" r:id="rId13"/>
    <sheet name="R6_Izračun RDP i tarifa za NZR" sheetId="9" r:id="rId14"/>
  </sheets>
  <externalReferences>
    <externalReference r:id="rId15"/>
  </externalReferences>
  <definedNames>
    <definedName name="_xlnm._FilterDatabase" localSheetId="3" hidden="1">'P2_Kategorizacija OPEX-a'!$A$1:$J$113</definedName>
    <definedName name="_xlnm._FilterDatabase" localSheetId="4" hidden="1">'R1_Prijava_OPEX'!$A$1:$R$445</definedName>
    <definedName name="_Hlk150340321" localSheetId="8">'Alokacija neiz. operat. trošk.'!$H$32</definedName>
    <definedName name="_Hlk150886647" localSheetId="8">'Alokacija neiz. operat. trošk.'!$H$40</definedName>
    <definedName name="_Hlk150938744" localSheetId="11">'R5.3_CVU_VDI'!$B$6</definedName>
    <definedName name="_xlnm.Print_Titles" localSheetId="3">'P2_Kategorizacija OPEX-a'!$1:$1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9" l="1"/>
  <c r="E44" i="13" l="1"/>
  <c r="F44" i="13"/>
  <c r="G44" i="13"/>
  <c r="D44" i="13"/>
  <c r="E40" i="13"/>
  <c r="F40" i="13"/>
  <c r="G40" i="13"/>
  <c r="D40" i="13"/>
  <c r="E37" i="13"/>
  <c r="F37" i="13"/>
  <c r="G37" i="13"/>
  <c r="D37" i="13"/>
  <c r="E33" i="13"/>
  <c r="F33" i="13"/>
  <c r="G33" i="13"/>
  <c r="D33" i="13"/>
  <c r="E29" i="13"/>
  <c r="F29" i="13"/>
  <c r="G29" i="13"/>
  <c r="D29" i="13"/>
  <c r="E26" i="13"/>
  <c r="F26" i="13"/>
  <c r="G26" i="13"/>
  <c r="D26" i="13"/>
  <c r="E23" i="13"/>
  <c r="F23" i="13"/>
  <c r="G23" i="13"/>
  <c r="D23" i="13"/>
  <c r="E20" i="13"/>
  <c r="F20" i="13"/>
  <c r="G20" i="13"/>
  <c r="D20" i="13"/>
  <c r="E17" i="13"/>
  <c r="F17" i="13"/>
  <c r="G17" i="13"/>
  <c r="D17" i="13"/>
  <c r="E80" i="8"/>
  <c r="F80" i="8"/>
  <c r="G80" i="8"/>
  <c r="H80" i="8"/>
  <c r="D80" i="8"/>
  <c r="E71" i="8"/>
  <c r="F71" i="8"/>
  <c r="G71" i="8"/>
  <c r="H71" i="8"/>
  <c r="D71" i="8"/>
  <c r="E60" i="8"/>
  <c r="F60" i="8"/>
  <c r="G60" i="8"/>
  <c r="H60" i="8"/>
  <c r="D60" i="8"/>
  <c r="E49" i="8"/>
  <c r="F49" i="8"/>
  <c r="G49" i="8"/>
  <c r="H49" i="8"/>
  <c r="D49" i="8"/>
  <c r="E38" i="8"/>
  <c r="F38" i="8"/>
  <c r="G38" i="8"/>
  <c r="H38" i="8"/>
  <c r="D38" i="8"/>
  <c r="E3" i="8"/>
  <c r="F3" i="8"/>
  <c r="G3" i="8"/>
  <c r="H3" i="8"/>
  <c r="D3" i="8"/>
  <c r="G24" i="9"/>
  <c r="F24" i="9"/>
  <c r="E24" i="9"/>
  <c r="D24" i="9"/>
  <c r="C24" i="9"/>
  <c r="G14" i="9"/>
  <c r="F14" i="9"/>
  <c r="E14" i="9"/>
  <c r="D14" i="9"/>
  <c r="C14" i="9"/>
  <c r="G4" i="9"/>
  <c r="C4" i="9"/>
  <c r="F4" i="9"/>
  <c r="E4" i="9"/>
  <c r="D4" i="9"/>
  <c r="E43" i="14"/>
  <c r="F43" i="14"/>
  <c r="G43" i="14"/>
  <c r="H43" i="14"/>
  <c r="A43" i="14"/>
  <c r="C25" i="14"/>
  <c r="C28" i="14" s="1"/>
  <c r="C31" i="14" s="1"/>
  <c r="A40" i="14"/>
  <c r="D43" i="14"/>
  <c r="H40" i="14"/>
  <c r="G40" i="14"/>
  <c r="F40" i="14"/>
  <c r="E40" i="14"/>
  <c r="D40" i="14"/>
  <c r="A30" i="14"/>
  <c r="A44" i="14" s="1"/>
  <c r="D20" i="14"/>
  <c r="A112" i="8"/>
  <c r="E90" i="8"/>
  <c r="F90" i="8"/>
  <c r="G90" i="8"/>
  <c r="H90" i="8"/>
  <c r="D90" i="8"/>
  <c r="D27" i="9"/>
  <c r="E27" i="9"/>
  <c r="F27" i="9"/>
  <c r="G27" i="9"/>
  <c r="C27" i="9"/>
  <c r="D17" i="9"/>
  <c r="E17" i="9"/>
  <c r="F17" i="9"/>
  <c r="G17" i="9"/>
  <c r="C17" i="9"/>
  <c r="D7" i="9"/>
  <c r="E7" i="9"/>
  <c r="F7" i="9"/>
  <c r="G7" i="9"/>
  <c r="C7" i="9"/>
  <c r="D37" i="14"/>
  <c r="D329" i="4"/>
  <c r="E329" i="4"/>
  <c r="E328" i="4"/>
  <c r="D328" i="4"/>
  <c r="E327" i="4"/>
  <c r="D327" i="4"/>
  <c r="C327" i="4"/>
  <c r="B324" i="4"/>
  <c r="Q323" i="4"/>
  <c r="R323" i="4" s="1"/>
  <c r="Q322" i="4"/>
  <c r="R322" i="4" s="1"/>
  <c r="K435" i="4"/>
  <c r="K386" i="4"/>
  <c r="K371" i="4"/>
  <c r="K356" i="4"/>
  <c r="K340" i="4"/>
  <c r="K283" i="4"/>
  <c r="K268" i="4"/>
  <c r="K253" i="4"/>
  <c r="K235" i="4"/>
  <c r="K220" i="4"/>
  <c r="K205" i="4"/>
  <c r="K298" i="4"/>
  <c r="K319" i="4"/>
  <c r="K321" i="4"/>
  <c r="L319" i="4"/>
  <c r="L320" i="4" s="1"/>
  <c r="L321" i="4" s="1"/>
  <c r="B319" i="4"/>
  <c r="A319" i="4"/>
  <c r="Q318" i="4"/>
  <c r="R318" i="4" s="1"/>
  <c r="Q317" i="4"/>
  <c r="R317" i="4" s="1"/>
  <c r="Q316" i="4"/>
  <c r="R316" i="4" s="1"/>
  <c r="K309" i="4"/>
  <c r="K315" i="4" s="1"/>
  <c r="L313" i="4"/>
  <c r="L314" i="4" s="1"/>
  <c r="L315" i="4" s="1"/>
  <c r="K313" i="4"/>
  <c r="B313" i="4"/>
  <c r="A313" i="4"/>
  <c r="Q312" i="4"/>
  <c r="R312" i="4" s="1"/>
  <c r="Q310" i="4"/>
  <c r="R310" i="4" s="1"/>
  <c r="D309" i="4"/>
  <c r="D321" i="4" s="1"/>
  <c r="E309" i="4"/>
  <c r="E314" i="4" s="1"/>
  <c r="C398" i="4"/>
  <c r="Q417" i="4"/>
  <c r="R417" i="4" s="1"/>
  <c r="Q418" i="4"/>
  <c r="R418" i="4" s="1"/>
  <c r="K417" i="4"/>
  <c r="K418" i="4"/>
  <c r="C417" i="4"/>
  <c r="D417" i="4"/>
  <c r="E417" i="4"/>
  <c r="C418" i="4"/>
  <c r="D418" i="4"/>
  <c r="E418" i="4"/>
  <c r="B417" i="4"/>
  <c r="B418" i="4"/>
  <c r="A417" i="4"/>
  <c r="A418" i="4"/>
  <c r="D118" i="8"/>
  <c r="D7" i="8"/>
  <c r="B7" i="8"/>
  <c r="A7" i="8"/>
  <c r="K323" i="4" l="1"/>
  <c r="K320" i="4"/>
  <c r="E323" i="4"/>
  <c r="D323" i="4"/>
  <c r="E321" i="4"/>
  <c r="E320" i="4"/>
  <c r="D314" i="4"/>
  <c r="D315" i="4"/>
  <c r="E315" i="4"/>
  <c r="D320" i="4"/>
  <c r="K314" i="4"/>
  <c r="A8" i="14"/>
  <c r="A5" i="14"/>
  <c r="A2" i="14"/>
  <c r="H37" i="14"/>
  <c r="G37" i="14"/>
  <c r="F37" i="14"/>
  <c r="E37" i="14"/>
  <c r="A37" i="14"/>
  <c r="H30" i="14"/>
  <c r="H44" i="14" s="1"/>
  <c r="H42" i="14" s="1"/>
  <c r="G30" i="14"/>
  <c r="G44" i="14" s="1"/>
  <c r="G42" i="14" s="1"/>
  <c r="F30" i="14"/>
  <c r="F44" i="14" s="1"/>
  <c r="F42" i="14" s="1"/>
  <c r="E30" i="14"/>
  <c r="E44" i="14" s="1"/>
  <c r="E42" i="14" s="1"/>
  <c r="D30" i="14"/>
  <c r="D44" i="14" s="1"/>
  <c r="D42" i="14" s="1"/>
  <c r="H25" i="14"/>
  <c r="H41" i="14" s="1"/>
  <c r="H39" i="14" s="1"/>
  <c r="G25" i="14"/>
  <c r="G41" i="14" s="1"/>
  <c r="G39" i="14" s="1"/>
  <c r="F25" i="14"/>
  <c r="F41" i="14" s="1"/>
  <c r="F39" i="14" s="1"/>
  <c r="E25" i="14"/>
  <c r="E41" i="14" s="1"/>
  <c r="E39" i="14" s="1"/>
  <c r="D25" i="14"/>
  <c r="D41" i="14" s="1"/>
  <c r="D39" i="14" s="1"/>
  <c r="C33" i="14"/>
  <c r="A25" i="14"/>
  <c r="A41" i="14" s="1"/>
  <c r="C24" i="14"/>
  <c r="C27" i="14" s="1"/>
  <c r="C30" i="14" s="1"/>
  <c r="C23" i="14"/>
  <c r="C22" i="14"/>
  <c r="C21" i="14"/>
  <c r="H20" i="14"/>
  <c r="H38" i="14" s="1"/>
  <c r="G20" i="14"/>
  <c r="G38" i="14" s="1"/>
  <c r="F20" i="14"/>
  <c r="F38" i="14" s="1"/>
  <c r="E20" i="14"/>
  <c r="E38" i="14" s="1"/>
  <c r="D38" i="14"/>
  <c r="D36" i="14" s="1"/>
  <c r="C20" i="14"/>
  <c r="A20" i="14"/>
  <c r="A38" i="14" s="1"/>
  <c r="G17" i="14"/>
  <c r="F17" i="14"/>
  <c r="E17" i="14"/>
  <c r="D17" i="14"/>
  <c r="G14" i="14"/>
  <c r="F14" i="14"/>
  <c r="E14" i="14"/>
  <c r="D14" i="14"/>
  <c r="G11" i="14"/>
  <c r="F11" i="14"/>
  <c r="E11" i="14"/>
  <c r="D11" i="14"/>
  <c r="C8" i="14"/>
  <c r="C9" i="14" s="1"/>
  <c r="C7" i="14"/>
  <c r="C6" i="14"/>
  <c r="C40" i="14" s="1"/>
  <c r="C5" i="14"/>
  <c r="C4" i="14"/>
  <c r="C3" i="14"/>
  <c r="C37" i="14" s="1"/>
  <c r="C2" i="14"/>
  <c r="A119" i="8"/>
  <c r="D119" i="8"/>
  <c r="E119" i="8"/>
  <c r="F119" i="8"/>
  <c r="G119" i="8"/>
  <c r="H119" i="8"/>
  <c r="A120" i="8"/>
  <c r="D120" i="8"/>
  <c r="E120" i="8"/>
  <c r="F120" i="8"/>
  <c r="G120" i="8"/>
  <c r="H120" i="8"/>
  <c r="E118" i="8"/>
  <c r="F118" i="8"/>
  <c r="G118" i="8"/>
  <c r="H118" i="8"/>
  <c r="A118" i="8"/>
  <c r="A117" i="8"/>
  <c r="D14" i="13"/>
  <c r="D45" i="13" s="1"/>
  <c r="D10" i="13"/>
  <c r="D5" i="13"/>
  <c r="A2" i="13"/>
  <c r="H41" i="13"/>
  <c r="H40" i="13" s="1"/>
  <c r="G41" i="13"/>
  <c r="F41" i="13"/>
  <c r="E41" i="13"/>
  <c r="D41" i="13"/>
  <c r="B41" i="13"/>
  <c r="A41" i="13"/>
  <c r="H38" i="13"/>
  <c r="H37" i="13" s="1"/>
  <c r="G38" i="13"/>
  <c r="F38" i="13"/>
  <c r="E38" i="13"/>
  <c r="D38" i="13"/>
  <c r="B38" i="13"/>
  <c r="A38" i="13"/>
  <c r="H34" i="13"/>
  <c r="H33" i="13" s="1"/>
  <c r="G34" i="13"/>
  <c r="F34" i="13"/>
  <c r="E34" i="13"/>
  <c r="D34" i="13"/>
  <c r="C34" i="13"/>
  <c r="B34" i="13"/>
  <c r="A34" i="13"/>
  <c r="H30" i="13"/>
  <c r="H29" i="13" s="1"/>
  <c r="G30" i="13"/>
  <c r="F30" i="13"/>
  <c r="E30" i="13"/>
  <c r="D30" i="13"/>
  <c r="C30" i="13"/>
  <c r="B30" i="13"/>
  <c r="A30" i="13"/>
  <c r="H27" i="13"/>
  <c r="H26" i="13" s="1"/>
  <c r="G27" i="13"/>
  <c r="F27" i="13"/>
  <c r="E27" i="13"/>
  <c r="D27" i="13"/>
  <c r="C27" i="13"/>
  <c r="B27" i="13"/>
  <c r="A27" i="13"/>
  <c r="H24" i="13"/>
  <c r="H23" i="13" s="1"/>
  <c r="G24" i="13"/>
  <c r="F24" i="13"/>
  <c r="E24" i="13"/>
  <c r="D24" i="13"/>
  <c r="C24" i="13"/>
  <c r="B24" i="13"/>
  <c r="A24" i="13"/>
  <c r="H21" i="13"/>
  <c r="H20" i="13" s="1"/>
  <c r="G21" i="13"/>
  <c r="F21" i="13"/>
  <c r="E21" i="13"/>
  <c r="D21" i="13"/>
  <c r="B21" i="13"/>
  <c r="A21" i="13"/>
  <c r="H18" i="13"/>
  <c r="H17" i="13" s="1"/>
  <c r="G18" i="13"/>
  <c r="F18" i="13"/>
  <c r="E18" i="13"/>
  <c r="D18" i="13"/>
  <c r="B18" i="13"/>
  <c r="A18" i="13"/>
  <c r="C15" i="13"/>
  <c r="H14" i="13"/>
  <c r="H45" i="13" s="1"/>
  <c r="H44" i="13" s="1"/>
  <c r="G14" i="13"/>
  <c r="G45" i="13" s="1"/>
  <c r="F14" i="13"/>
  <c r="F45" i="13" s="1"/>
  <c r="E14" i="13"/>
  <c r="E45" i="13" s="1"/>
  <c r="C14" i="13"/>
  <c r="C45" i="13" s="1"/>
  <c r="B14" i="13"/>
  <c r="B45" i="13" s="1"/>
  <c r="A14" i="13"/>
  <c r="A45" i="13" s="1"/>
  <c r="C13" i="13"/>
  <c r="C12" i="13"/>
  <c r="C41" i="13" s="1"/>
  <c r="C11" i="13"/>
  <c r="C38" i="13" s="1"/>
  <c r="H10" i="13"/>
  <c r="G10" i="13"/>
  <c r="F10" i="13"/>
  <c r="E10" i="13"/>
  <c r="C10" i="13"/>
  <c r="B10" i="13"/>
  <c r="A10" i="13"/>
  <c r="H5" i="13"/>
  <c r="G5" i="13"/>
  <c r="F5" i="13"/>
  <c r="E5" i="13"/>
  <c r="B5" i="13"/>
  <c r="A5" i="13"/>
  <c r="A4" i="12"/>
  <c r="D4" i="12"/>
  <c r="E4" i="12"/>
  <c r="F4" i="12"/>
  <c r="G4" i="12"/>
  <c r="C4" i="12"/>
  <c r="A3" i="12"/>
  <c r="G12" i="10"/>
  <c r="F12" i="10"/>
  <c r="E12" i="10"/>
  <c r="D12" i="10"/>
  <c r="C12" i="10"/>
  <c r="A12" i="10"/>
  <c r="A11" i="10"/>
  <c r="D3" i="10"/>
  <c r="D2" i="10" s="1"/>
  <c r="E3" i="10"/>
  <c r="E2" i="10" s="1"/>
  <c r="F3" i="10"/>
  <c r="F2" i="10" s="1"/>
  <c r="G3" i="10"/>
  <c r="G2" i="10" s="1"/>
  <c r="C3" i="10"/>
  <c r="C2" i="10" s="1"/>
  <c r="A3" i="10"/>
  <c r="D8" i="10"/>
  <c r="E8" i="10"/>
  <c r="F8" i="10"/>
  <c r="G8" i="10"/>
  <c r="C8" i="10"/>
  <c r="A8" i="10"/>
  <c r="A7" i="10"/>
  <c r="E36" i="14" l="1"/>
  <c r="C10" i="14"/>
  <c r="C43" i="14"/>
  <c r="C26" i="14"/>
  <c r="C41" i="14"/>
  <c r="H17" i="14"/>
  <c r="H11" i="14"/>
  <c r="H36" i="14"/>
  <c r="H14" i="14"/>
  <c r="G36" i="14"/>
  <c r="C38" i="14"/>
  <c r="F36" i="14"/>
  <c r="A34" i="8"/>
  <c r="C34" i="14" l="1"/>
  <c r="C44" i="14"/>
  <c r="C29" i="14"/>
  <c r="C32" i="14" s="1"/>
  <c r="B20" i="11"/>
  <c r="B27" i="11" s="1"/>
  <c r="B7" i="11"/>
  <c r="B14" i="11" s="1"/>
  <c r="D19" i="11"/>
  <c r="E19" i="11"/>
  <c r="F19" i="11"/>
  <c r="G19" i="11"/>
  <c r="C19" i="11"/>
  <c r="A19" i="11"/>
  <c r="A26" i="11" s="1"/>
  <c r="D13" i="11"/>
  <c r="D11" i="11" s="1"/>
  <c r="E13" i="11"/>
  <c r="E11" i="11" s="1"/>
  <c r="F13" i="11"/>
  <c r="F11" i="11" s="1"/>
  <c r="G13" i="11"/>
  <c r="G11" i="11" s="1"/>
  <c r="C13" i="11"/>
  <c r="C11" i="11" s="1"/>
  <c r="D6" i="11"/>
  <c r="E6" i="11"/>
  <c r="F6" i="11"/>
  <c r="G6" i="11"/>
  <c r="C6" i="11"/>
  <c r="A6" i="11"/>
  <c r="G25" i="11"/>
  <c r="F35" i="11"/>
  <c r="E35" i="11"/>
  <c r="D35" i="11"/>
  <c r="F25" i="11"/>
  <c r="E25" i="11"/>
  <c r="D25" i="11"/>
  <c r="D2" i="11"/>
  <c r="E2" i="11"/>
  <c r="F2" i="11"/>
  <c r="G2" i="11"/>
  <c r="C2" i="11"/>
  <c r="A107" i="8"/>
  <c r="A102" i="8"/>
  <c r="C35" i="11"/>
  <c r="A20" i="11"/>
  <c r="A27" i="11" s="1"/>
  <c r="A99" i="8"/>
  <c r="A96" i="8"/>
  <c r="B33" i="11"/>
  <c r="B34" i="11"/>
  <c r="B35" i="11"/>
  <c r="A35" i="11"/>
  <c r="A34" i="11"/>
  <c r="A33" i="11"/>
  <c r="C25" i="11"/>
  <c r="A7" i="11"/>
  <c r="A14" i="11" s="1"/>
  <c r="A2" i="11"/>
  <c r="A13" i="11" l="1"/>
  <c r="O16" i="1" l="1"/>
  <c r="N16" i="1"/>
  <c r="M16" i="1"/>
  <c r="L16" i="1"/>
  <c r="I16" i="1"/>
  <c r="H16" i="1"/>
  <c r="G16" i="1"/>
  <c r="F16" i="1"/>
  <c r="D16" i="1"/>
  <c r="O11" i="1"/>
  <c r="F34" i="11" s="1"/>
  <c r="N11" i="1"/>
  <c r="E34" i="11" s="1"/>
  <c r="M11" i="1"/>
  <c r="D34" i="11" s="1"/>
  <c r="L11" i="1"/>
  <c r="I11" i="1"/>
  <c r="H11" i="1"/>
  <c r="G11" i="1"/>
  <c r="F11" i="1"/>
  <c r="D11" i="1"/>
  <c r="Q28" i="1"/>
  <c r="P28" i="1"/>
  <c r="Q25" i="1"/>
  <c r="P25" i="1"/>
  <c r="Q22" i="1"/>
  <c r="P22" i="1"/>
  <c r="Q14" i="1"/>
  <c r="P14" i="1"/>
  <c r="P15" i="1" s="1"/>
  <c r="Q13" i="1"/>
  <c r="G35" i="11" s="1"/>
  <c r="P13" i="1"/>
  <c r="Q4" i="1"/>
  <c r="P4" i="1"/>
  <c r="Q3" i="1"/>
  <c r="P3" i="1"/>
  <c r="O6" i="1"/>
  <c r="F33" i="11" s="1"/>
  <c r="N6" i="1"/>
  <c r="E33" i="11" s="1"/>
  <c r="M6" i="1"/>
  <c r="D33" i="11" s="1"/>
  <c r="L6" i="1"/>
  <c r="I6" i="1"/>
  <c r="H6" i="1"/>
  <c r="G6" i="1"/>
  <c r="F6" i="1"/>
  <c r="D6" i="1"/>
  <c r="A48" i="9"/>
  <c r="D48" i="9"/>
  <c r="E48" i="9"/>
  <c r="F48" i="9"/>
  <c r="C48" i="9"/>
  <c r="C40" i="9"/>
  <c r="F44" i="9"/>
  <c r="D44" i="9"/>
  <c r="E44" i="9"/>
  <c r="C44" i="9"/>
  <c r="G44" i="9"/>
  <c r="A44" i="9"/>
  <c r="D40" i="9"/>
  <c r="E40" i="9"/>
  <c r="F40" i="9"/>
  <c r="A40" i="9"/>
  <c r="A39" i="9"/>
  <c r="D15" i="9"/>
  <c r="E15" i="9"/>
  <c r="F15" i="9"/>
  <c r="C15" i="9"/>
  <c r="D25" i="9"/>
  <c r="E25" i="9"/>
  <c r="F25" i="9"/>
  <c r="C25" i="9"/>
  <c r="A25" i="9"/>
  <c r="A15" i="9"/>
  <c r="D5" i="9"/>
  <c r="E5" i="9"/>
  <c r="F5" i="9"/>
  <c r="A5" i="9"/>
  <c r="G38" i="5"/>
  <c r="H38" i="5" s="1"/>
  <c r="G37" i="5"/>
  <c r="H37" i="5" s="1"/>
  <c r="G36" i="5"/>
  <c r="H36" i="5" s="1"/>
  <c r="F35" i="5"/>
  <c r="F34" i="5" s="1"/>
  <c r="E35" i="5"/>
  <c r="E34" i="5" s="1"/>
  <c r="D35" i="5"/>
  <c r="D34" i="5" s="1"/>
  <c r="C35" i="5"/>
  <c r="G33" i="5"/>
  <c r="H33" i="5" s="1"/>
  <c r="G32" i="5"/>
  <c r="H32" i="5" s="1"/>
  <c r="G25" i="9" s="1"/>
  <c r="G31" i="5"/>
  <c r="H31" i="5" s="1"/>
  <c r="F30" i="5"/>
  <c r="E30" i="5"/>
  <c r="D30" i="5"/>
  <c r="C30" i="5"/>
  <c r="F29" i="5"/>
  <c r="E29" i="5"/>
  <c r="G26" i="5"/>
  <c r="H26" i="5" s="1"/>
  <c r="G25" i="5"/>
  <c r="H25" i="5" s="1"/>
  <c r="G24" i="5"/>
  <c r="H24" i="5" s="1"/>
  <c r="F23" i="5"/>
  <c r="E23" i="5"/>
  <c r="D23" i="5"/>
  <c r="D22" i="5" s="1"/>
  <c r="C23" i="5"/>
  <c r="C22" i="5" s="1"/>
  <c r="F22" i="5"/>
  <c r="E22" i="5"/>
  <c r="G21" i="5"/>
  <c r="H21" i="5" s="1"/>
  <c r="G20" i="5"/>
  <c r="H20" i="5" s="1"/>
  <c r="G15" i="9" s="1"/>
  <c r="G19" i="5"/>
  <c r="H19" i="5" s="1"/>
  <c r="F18" i="5"/>
  <c r="F17" i="5" s="1"/>
  <c r="E18" i="5"/>
  <c r="E17" i="5" s="1"/>
  <c r="D18" i="5"/>
  <c r="D17" i="5" s="1"/>
  <c r="C18" i="5"/>
  <c r="C17" i="5" s="1"/>
  <c r="C16" i="5" s="1"/>
  <c r="G27" i="1"/>
  <c r="H27" i="1"/>
  <c r="I27" i="1"/>
  <c r="J27" i="1"/>
  <c r="K27" i="1"/>
  <c r="L27" i="1"/>
  <c r="M27" i="1"/>
  <c r="N27" i="1"/>
  <c r="O27" i="1"/>
  <c r="F27" i="1"/>
  <c r="G24" i="1"/>
  <c r="H24" i="1"/>
  <c r="I24" i="1"/>
  <c r="J24" i="1"/>
  <c r="K24" i="1"/>
  <c r="L24" i="1"/>
  <c r="M24" i="1"/>
  <c r="N24" i="1"/>
  <c r="O24" i="1"/>
  <c r="F24" i="1"/>
  <c r="G21" i="1"/>
  <c r="H21" i="1"/>
  <c r="I21" i="1"/>
  <c r="J21" i="1"/>
  <c r="K21" i="1"/>
  <c r="L21" i="1"/>
  <c r="M21" i="1"/>
  <c r="N21" i="1"/>
  <c r="O21" i="1"/>
  <c r="F21" i="1"/>
  <c r="B27" i="1"/>
  <c r="A27" i="1"/>
  <c r="A24" i="1"/>
  <c r="B24" i="1"/>
  <c r="B21" i="1"/>
  <c r="A21" i="1"/>
  <c r="G40" i="9"/>
  <c r="D47" i="9"/>
  <c r="E47" i="9"/>
  <c r="F47" i="9"/>
  <c r="G47" i="9"/>
  <c r="C47" i="9"/>
  <c r="D43" i="9"/>
  <c r="E43" i="9"/>
  <c r="F43" i="9"/>
  <c r="G43" i="9"/>
  <c r="C43" i="9"/>
  <c r="G14" i="5"/>
  <c r="H14" i="5" s="1"/>
  <c r="G13" i="5"/>
  <c r="H13" i="5" s="1"/>
  <c r="G12" i="5"/>
  <c r="H12" i="5" s="1"/>
  <c r="G9" i="5"/>
  <c r="H9" i="5" s="1"/>
  <c r="G8" i="5"/>
  <c r="H8" i="5" s="1"/>
  <c r="G5" i="9" s="1"/>
  <c r="G7" i="5"/>
  <c r="H7" i="5" s="1"/>
  <c r="E16" i="5" l="1"/>
  <c r="E42" i="9"/>
  <c r="P16" i="1"/>
  <c r="Q27" i="1"/>
  <c r="E28" i="5"/>
  <c r="F28" i="5"/>
  <c r="E36" i="11"/>
  <c r="E39" i="11" s="1"/>
  <c r="D36" i="11"/>
  <c r="D37" i="11" s="1"/>
  <c r="F36" i="11"/>
  <c r="F37" i="11" s="1"/>
  <c r="Q15" i="1"/>
  <c r="P24" i="1"/>
  <c r="F42" i="9"/>
  <c r="Q21" i="1"/>
  <c r="Q16" i="1"/>
  <c r="Q24" i="1"/>
  <c r="P27" i="1"/>
  <c r="F16" i="5"/>
  <c r="Q6" i="1"/>
  <c r="G33" i="11" s="1"/>
  <c r="C33" i="11"/>
  <c r="Q11" i="1"/>
  <c r="G34" i="11" s="1"/>
  <c r="C34" i="11"/>
  <c r="P6" i="1"/>
  <c r="P11" i="1"/>
  <c r="G42" i="9"/>
  <c r="P21" i="1"/>
  <c r="C42" i="9"/>
  <c r="D42" i="9"/>
  <c r="D39" i="9"/>
  <c r="D38" i="9" s="1"/>
  <c r="E46" i="9"/>
  <c r="D16" i="5"/>
  <c r="G35" i="5"/>
  <c r="H35" i="5" s="1"/>
  <c r="G30" i="5"/>
  <c r="H30" i="5" s="1"/>
  <c r="G18" i="5"/>
  <c r="H18" i="5" s="1"/>
  <c r="C34" i="5"/>
  <c r="G34" i="5" s="1"/>
  <c r="H34" i="5" s="1"/>
  <c r="G22" i="5"/>
  <c r="H22" i="5" s="1"/>
  <c r="C29" i="5"/>
  <c r="C28" i="5" s="1"/>
  <c r="D29" i="5"/>
  <c r="D28" i="5" s="1"/>
  <c r="G17" i="5"/>
  <c r="G23" i="5"/>
  <c r="H23" i="5" s="1"/>
  <c r="G48" i="9"/>
  <c r="G46" i="9" s="1"/>
  <c r="F46" i="9"/>
  <c r="D46" i="9"/>
  <c r="C46" i="9"/>
  <c r="C36" i="11" l="1"/>
  <c r="C39" i="11" s="1"/>
  <c r="D38" i="11"/>
  <c r="D39" i="11"/>
  <c r="G36" i="11"/>
  <c r="G38" i="11" s="1"/>
  <c r="E38" i="11"/>
  <c r="E37" i="11"/>
  <c r="F38" i="11"/>
  <c r="F39" i="11"/>
  <c r="D2" i="9"/>
  <c r="H17" i="5"/>
  <c r="H16" i="5" s="1"/>
  <c r="G16" i="5"/>
  <c r="G29" i="5"/>
  <c r="G28" i="5" s="1"/>
  <c r="B55" i="4"/>
  <c r="Q445" i="4"/>
  <c r="R445" i="4" s="1"/>
  <c r="Q444" i="4"/>
  <c r="R444" i="4" s="1"/>
  <c r="Q443" i="4"/>
  <c r="R443" i="4" s="1"/>
  <c r="Q442" i="4"/>
  <c r="R442" i="4" s="1"/>
  <c r="Q441" i="4"/>
  <c r="R441" i="4" s="1"/>
  <c r="Q440" i="4"/>
  <c r="R440" i="4" s="1"/>
  <c r="Q439" i="4"/>
  <c r="R439" i="4" s="1"/>
  <c r="Q438" i="4"/>
  <c r="R438" i="4" s="1"/>
  <c r="Q434" i="4"/>
  <c r="R434" i="4" s="1"/>
  <c r="Q433" i="4"/>
  <c r="R433" i="4" s="1"/>
  <c r="Q432" i="4"/>
  <c r="R432" i="4" s="1"/>
  <c r="Q431" i="4"/>
  <c r="R431" i="4" s="1"/>
  <c r="Q427" i="4"/>
  <c r="R427" i="4" s="1"/>
  <c r="Q426" i="4"/>
  <c r="R426" i="4" s="1"/>
  <c r="Q425" i="4"/>
  <c r="R425" i="4" s="1"/>
  <c r="Q424" i="4"/>
  <c r="R424" i="4" s="1"/>
  <c r="Q423" i="4"/>
  <c r="R423" i="4" s="1"/>
  <c r="Q422" i="4"/>
  <c r="R422" i="4" s="1"/>
  <c r="Q421" i="4"/>
  <c r="R421" i="4" s="1"/>
  <c r="Q420" i="4"/>
  <c r="R420" i="4" s="1"/>
  <c r="Q419" i="4"/>
  <c r="R419" i="4" s="1"/>
  <c r="Q416" i="4"/>
  <c r="R416" i="4" s="1"/>
  <c r="Q415" i="4"/>
  <c r="R415" i="4" s="1"/>
  <c r="Q414" i="4"/>
  <c r="R414" i="4" s="1"/>
  <c r="Q413" i="4"/>
  <c r="R413" i="4" s="1"/>
  <c r="Q412" i="4"/>
  <c r="R412" i="4" s="1"/>
  <c r="Q411" i="4"/>
  <c r="R411" i="4" s="1"/>
  <c r="Q410" i="4"/>
  <c r="R410" i="4" s="1"/>
  <c r="Q409" i="4"/>
  <c r="R409" i="4" s="1"/>
  <c r="Q408" i="4"/>
  <c r="R408" i="4" s="1"/>
  <c r="Q407" i="4"/>
  <c r="R407" i="4" s="1"/>
  <c r="Q406" i="4"/>
  <c r="R406" i="4" s="1"/>
  <c r="Q405" i="4"/>
  <c r="R405" i="4" s="1"/>
  <c r="Q404" i="4"/>
  <c r="R404" i="4" s="1"/>
  <c r="Q403" i="4"/>
  <c r="R403" i="4" s="1"/>
  <c r="Q402" i="4"/>
  <c r="R402" i="4" s="1"/>
  <c r="Q401" i="4"/>
  <c r="R401" i="4" s="1"/>
  <c r="Q400" i="4"/>
  <c r="R400" i="4" s="1"/>
  <c r="Q399" i="4"/>
  <c r="R399" i="4" s="1"/>
  <c r="Q398" i="4"/>
  <c r="R398" i="4" s="1"/>
  <c r="Q397" i="4"/>
  <c r="R397" i="4" s="1"/>
  <c r="Q396" i="4"/>
  <c r="R396" i="4" s="1"/>
  <c r="Q395" i="4"/>
  <c r="R395" i="4" s="1"/>
  <c r="Q394" i="4"/>
  <c r="R394" i="4" s="1"/>
  <c r="Q393" i="4"/>
  <c r="R393" i="4" s="1"/>
  <c r="Q392" i="4"/>
  <c r="R392" i="4" s="1"/>
  <c r="Q391" i="4"/>
  <c r="R391" i="4" s="1"/>
  <c r="Q390" i="4"/>
  <c r="R390" i="4" s="1"/>
  <c r="Q389" i="4"/>
  <c r="R389" i="4" s="1"/>
  <c r="Q385" i="4"/>
  <c r="R385" i="4" s="1"/>
  <c r="Q384" i="4"/>
  <c r="R384" i="4" s="1"/>
  <c r="Q383" i="4"/>
  <c r="R383" i="4" s="1"/>
  <c r="Q379" i="4"/>
  <c r="R379" i="4" s="1"/>
  <c r="Q378" i="4"/>
  <c r="R378" i="4" s="1"/>
  <c r="Q377" i="4"/>
  <c r="R377" i="4" s="1"/>
  <c r="Q376" i="4"/>
  <c r="R376" i="4" s="1"/>
  <c r="Q375" i="4"/>
  <c r="R375" i="4" s="1"/>
  <c r="Q374" i="4"/>
  <c r="R374" i="4" s="1"/>
  <c r="Q370" i="4"/>
  <c r="R370" i="4" s="1"/>
  <c r="Q369" i="4"/>
  <c r="R369" i="4" s="1"/>
  <c r="Q368" i="4"/>
  <c r="R368" i="4" s="1"/>
  <c r="Q364" i="4"/>
  <c r="R364" i="4" s="1"/>
  <c r="Q363" i="4"/>
  <c r="R363" i="4" s="1"/>
  <c r="Q362" i="4"/>
  <c r="R362" i="4" s="1"/>
  <c r="Q361" i="4"/>
  <c r="R361" i="4" s="1"/>
  <c r="Q360" i="4"/>
  <c r="R360" i="4" s="1"/>
  <c r="Q359" i="4"/>
  <c r="R359" i="4" s="1"/>
  <c r="Q355" i="4"/>
  <c r="R355" i="4" s="1"/>
  <c r="Q354" i="4"/>
  <c r="R354" i="4" s="1"/>
  <c r="Q353" i="4"/>
  <c r="R353" i="4" s="1"/>
  <c r="Q349" i="4"/>
  <c r="R349" i="4" s="1"/>
  <c r="Q348" i="4"/>
  <c r="R348" i="4" s="1"/>
  <c r="Q347" i="4"/>
  <c r="R347" i="4" s="1"/>
  <c r="Q346" i="4"/>
  <c r="R346" i="4" s="1"/>
  <c r="Q345" i="4"/>
  <c r="R345" i="4" s="1"/>
  <c r="Q344" i="4"/>
  <c r="R344" i="4" s="1"/>
  <c r="Q343" i="4"/>
  <c r="R343" i="4" s="1"/>
  <c r="Q339" i="4"/>
  <c r="R339" i="4" s="1"/>
  <c r="Q338" i="4"/>
  <c r="R338" i="4" s="1"/>
  <c r="Q337" i="4"/>
  <c r="R337" i="4" s="1"/>
  <c r="Q333" i="4"/>
  <c r="R333" i="4" s="1"/>
  <c r="Q332" i="4"/>
  <c r="R332" i="4" s="1"/>
  <c r="Q331" i="4"/>
  <c r="R331" i="4" s="1"/>
  <c r="Q330" i="4"/>
  <c r="R330" i="4" s="1"/>
  <c r="Q329" i="4"/>
  <c r="R329" i="4" s="1"/>
  <c r="Q328" i="4"/>
  <c r="R328" i="4" s="1"/>
  <c r="Q327" i="4"/>
  <c r="R327" i="4" s="1"/>
  <c r="Q326" i="4"/>
  <c r="R326" i="4" s="1"/>
  <c r="Q325" i="4"/>
  <c r="R325" i="4" s="1"/>
  <c r="Q324" i="4"/>
  <c r="R324" i="4" s="1"/>
  <c r="Q309" i="4"/>
  <c r="R309" i="4" s="1"/>
  <c r="Q308" i="4"/>
  <c r="R308" i="4" s="1"/>
  <c r="Q307" i="4"/>
  <c r="R307" i="4" s="1"/>
  <c r="Q306" i="4"/>
  <c r="R306" i="4" s="1"/>
  <c r="Q305" i="4"/>
  <c r="R305" i="4" s="1"/>
  <c r="Q304" i="4"/>
  <c r="R304" i="4" s="1"/>
  <c r="Q303" i="4"/>
  <c r="R303" i="4" s="1"/>
  <c r="Q302" i="4"/>
  <c r="R302" i="4" s="1"/>
  <c r="Q301" i="4"/>
  <c r="R301" i="4" s="1"/>
  <c r="Q297" i="4"/>
  <c r="R297" i="4" s="1"/>
  <c r="Q296" i="4"/>
  <c r="R296" i="4" s="1"/>
  <c r="Q295" i="4"/>
  <c r="R295" i="4" s="1"/>
  <c r="Q291" i="4"/>
  <c r="R291" i="4" s="1"/>
  <c r="Q290" i="4"/>
  <c r="R290" i="4" s="1"/>
  <c r="Q289" i="4"/>
  <c r="R289" i="4" s="1"/>
  <c r="Q288" i="4"/>
  <c r="R288" i="4" s="1"/>
  <c r="Q287" i="4"/>
  <c r="R287" i="4" s="1"/>
  <c r="Q286" i="4"/>
  <c r="R286" i="4" s="1"/>
  <c r="Q282" i="4"/>
  <c r="R282" i="4" s="1"/>
  <c r="Q281" i="4"/>
  <c r="R281" i="4" s="1"/>
  <c r="Q280" i="4"/>
  <c r="R280" i="4" s="1"/>
  <c r="Q276" i="4"/>
  <c r="R276" i="4" s="1"/>
  <c r="Q275" i="4"/>
  <c r="R275" i="4" s="1"/>
  <c r="Q274" i="4"/>
  <c r="R274" i="4" s="1"/>
  <c r="Q273" i="4"/>
  <c r="R273" i="4" s="1"/>
  <c r="Q272" i="4"/>
  <c r="R272" i="4" s="1"/>
  <c r="Q271" i="4"/>
  <c r="R271" i="4" s="1"/>
  <c r="Q267" i="4"/>
  <c r="R267" i="4" s="1"/>
  <c r="Q266" i="4"/>
  <c r="R266" i="4" s="1"/>
  <c r="Q265" i="4"/>
  <c r="R265" i="4" s="1"/>
  <c r="Q261" i="4"/>
  <c r="R261" i="4" s="1"/>
  <c r="Q260" i="4"/>
  <c r="R260" i="4" s="1"/>
  <c r="Q259" i="4"/>
  <c r="R259" i="4" s="1"/>
  <c r="Q258" i="4"/>
  <c r="R258" i="4" s="1"/>
  <c r="Q257" i="4"/>
  <c r="R257" i="4" s="1"/>
  <c r="Q256" i="4"/>
  <c r="R256" i="4" s="1"/>
  <c r="Q252" i="4"/>
  <c r="R252" i="4" s="1"/>
  <c r="Q251" i="4"/>
  <c r="R251" i="4" s="1"/>
  <c r="Q250" i="4"/>
  <c r="R250" i="4" s="1"/>
  <c r="Q246" i="4"/>
  <c r="R246" i="4" s="1"/>
  <c r="Q245" i="4"/>
  <c r="R245" i="4" s="1"/>
  <c r="Q244" i="4"/>
  <c r="R244" i="4" s="1"/>
  <c r="Q243" i="4"/>
  <c r="R243" i="4" s="1"/>
  <c r="Q242" i="4"/>
  <c r="R242" i="4" s="1"/>
  <c r="Q241" i="4"/>
  <c r="R241" i="4" s="1"/>
  <c r="Q240" i="4"/>
  <c r="R240" i="4" s="1"/>
  <c r="Q239" i="4"/>
  <c r="R239" i="4" s="1"/>
  <c r="Q238" i="4"/>
  <c r="R238" i="4" s="1"/>
  <c r="Q234" i="4"/>
  <c r="R234" i="4" s="1"/>
  <c r="Q233" i="4"/>
  <c r="R233" i="4" s="1"/>
  <c r="Q232" i="4"/>
  <c r="R232" i="4" s="1"/>
  <c r="Q228" i="4"/>
  <c r="R228" i="4" s="1"/>
  <c r="Q227" i="4"/>
  <c r="R227" i="4" s="1"/>
  <c r="Q226" i="4"/>
  <c r="R226" i="4" s="1"/>
  <c r="Q225" i="4"/>
  <c r="R225" i="4" s="1"/>
  <c r="Q224" i="4"/>
  <c r="R224" i="4" s="1"/>
  <c r="Q223" i="4"/>
  <c r="R223" i="4" s="1"/>
  <c r="Q219" i="4"/>
  <c r="R219" i="4" s="1"/>
  <c r="Q218" i="4"/>
  <c r="R218" i="4" s="1"/>
  <c r="Q217" i="4"/>
  <c r="R217" i="4" s="1"/>
  <c r="Q213" i="4"/>
  <c r="R213" i="4" s="1"/>
  <c r="Q212" i="4"/>
  <c r="R212" i="4" s="1"/>
  <c r="Q211" i="4"/>
  <c r="R211" i="4" s="1"/>
  <c r="Q210" i="4"/>
  <c r="R210" i="4" s="1"/>
  <c r="Q209" i="4"/>
  <c r="R209" i="4" s="1"/>
  <c r="Q208" i="4"/>
  <c r="R208" i="4" s="1"/>
  <c r="Q204" i="4"/>
  <c r="R204" i="4" s="1"/>
  <c r="Q203" i="4"/>
  <c r="R203" i="4" s="1"/>
  <c r="Q202" i="4"/>
  <c r="R202" i="4" s="1"/>
  <c r="Q198" i="4"/>
  <c r="R198" i="4" s="1"/>
  <c r="Q197" i="4"/>
  <c r="R197" i="4" s="1"/>
  <c r="Q196" i="4"/>
  <c r="R196" i="4" s="1"/>
  <c r="Q195" i="4"/>
  <c r="R195" i="4" s="1"/>
  <c r="Q194" i="4"/>
  <c r="R194" i="4" s="1"/>
  <c r="Q193" i="4"/>
  <c r="R193" i="4" s="1"/>
  <c r="Q192" i="4"/>
  <c r="R192" i="4" s="1"/>
  <c r="Q188" i="4"/>
  <c r="R188" i="4" s="1"/>
  <c r="Q187" i="4"/>
  <c r="R187" i="4" s="1"/>
  <c r="Q186" i="4"/>
  <c r="R186" i="4" s="1"/>
  <c r="Q185" i="4"/>
  <c r="R185" i="4" s="1"/>
  <c r="Q184" i="4"/>
  <c r="R184" i="4" s="1"/>
  <c r="Q183" i="4"/>
  <c r="R183" i="4" s="1"/>
  <c r="Q179" i="4"/>
  <c r="R179" i="4" s="1"/>
  <c r="Q178" i="4"/>
  <c r="R178" i="4" s="1"/>
  <c r="Q177" i="4"/>
  <c r="R177" i="4" s="1"/>
  <c r="Q173" i="4"/>
  <c r="R173" i="4" s="1"/>
  <c r="Q172" i="4"/>
  <c r="R172" i="4" s="1"/>
  <c r="Q171" i="4"/>
  <c r="R171" i="4" s="1"/>
  <c r="Q170" i="4"/>
  <c r="R170" i="4" s="1"/>
  <c r="Q169" i="4"/>
  <c r="R169" i="4" s="1"/>
  <c r="Q168" i="4"/>
  <c r="R168" i="4" s="1"/>
  <c r="Q164" i="4"/>
  <c r="R164" i="4" s="1"/>
  <c r="Q163" i="4"/>
  <c r="R163" i="4" s="1"/>
  <c r="Q162" i="4"/>
  <c r="R162" i="4" s="1"/>
  <c r="Q158" i="4"/>
  <c r="R158" i="4" s="1"/>
  <c r="Q157" i="4"/>
  <c r="R157" i="4" s="1"/>
  <c r="Q156" i="4"/>
  <c r="R156" i="4" s="1"/>
  <c r="Q155" i="4"/>
  <c r="R155" i="4" s="1"/>
  <c r="Q154" i="4"/>
  <c r="R154" i="4" s="1"/>
  <c r="Q153" i="4"/>
  <c r="R153" i="4" s="1"/>
  <c r="Q149" i="4"/>
  <c r="R149" i="4" s="1"/>
  <c r="Q148" i="4"/>
  <c r="R148" i="4" s="1"/>
  <c r="Q147" i="4"/>
  <c r="R147" i="4" s="1"/>
  <c r="Q143" i="4"/>
  <c r="R143" i="4" s="1"/>
  <c r="Q142" i="4"/>
  <c r="R142" i="4" s="1"/>
  <c r="Q141" i="4"/>
  <c r="R141" i="4" s="1"/>
  <c r="Q140" i="4"/>
  <c r="R140" i="4" s="1"/>
  <c r="Q139" i="4"/>
  <c r="R139" i="4" s="1"/>
  <c r="Q138" i="4"/>
  <c r="R138" i="4" s="1"/>
  <c r="Q137" i="4"/>
  <c r="R137" i="4" s="1"/>
  <c r="Q136" i="4"/>
  <c r="R136" i="4" s="1"/>
  <c r="Q132" i="4"/>
  <c r="R132" i="4" s="1"/>
  <c r="Q131" i="4"/>
  <c r="R131" i="4" s="1"/>
  <c r="Q130" i="4"/>
  <c r="R130" i="4" s="1"/>
  <c r="Q126" i="4"/>
  <c r="R126" i="4" s="1"/>
  <c r="Q125" i="4"/>
  <c r="R125" i="4" s="1"/>
  <c r="Q124" i="4"/>
  <c r="R124" i="4" s="1"/>
  <c r="Q123" i="4"/>
  <c r="R123" i="4" s="1"/>
  <c r="Q122" i="4"/>
  <c r="R122" i="4" s="1"/>
  <c r="Q121" i="4"/>
  <c r="R121" i="4" s="1"/>
  <c r="Q120" i="4"/>
  <c r="R120" i="4" s="1"/>
  <c r="Q116" i="4"/>
  <c r="R116" i="4" s="1"/>
  <c r="Q115" i="4"/>
  <c r="R115" i="4" s="1"/>
  <c r="Q114" i="4"/>
  <c r="R114" i="4" s="1"/>
  <c r="Q110" i="4"/>
  <c r="R110" i="4" s="1"/>
  <c r="Q109" i="4"/>
  <c r="R109" i="4" s="1"/>
  <c r="Q108" i="4"/>
  <c r="R108" i="4" s="1"/>
  <c r="Q107" i="4"/>
  <c r="R107" i="4" s="1"/>
  <c r="Q106" i="4"/>
  <c r="R106" i="4" s="1"/>
  <c r="Q105" i="4"/>
  <c r="R105" i="4" s="1"/>
  <c r="Q101" i="4"/>
  <c r="R101" i="4" s="1"/>
  <c r="Q100" i="4"/>
  <c r="R100" i="4" s="1"/>
  <c r="Q99" i="4"/>
  <c r="R99" i="4" s="1"/>
  <c r="Q95" i="4"/>
  <c r="R95" i="4" s="1"/>
  <c r="Q94" i="4"/>
  <c r="R94" i="4" s="1"/>
  <c r="Q93" i="4"/>
  <c r="R93" i="4" s="1"/>
  <c r="Q92" i="4"/>
  <c r="R92" i="4" s="1"/>
  <c r="Q91" i="4"/>
  <c r="R91" i="4" s="1"/>
  <c r="Q90" i="4"/>
  <c r="R90" i="4" s="1"/>
  <c r="Q89" i="4"/>
  <c r="R89" i="4" s="1"/>
  <c r="Q88" i="4"/>
  <c r="R88" i="4" s="1"/>
  <c r="Q87" i="4"/>
  <c r="R87" i="4" s="1"/>
  <c r="Q86" i="4"/>
  <c r="R86" i="4" s="1"/>
  <c r="Q85" i="4"/>
  <c r="R85" i="4" s="1"/>
  <c r="Q84" i="4"/>
  <c r="R84" i="4" s="1"/>
  <c r="Q83" i="4"/>
  <c r="R83" i="4" s="1"/>
  <c r="Q82" i="4"/>
  <c r="R82" i="4" s="1"/>
  <c r="Q81" i="4"/>
  <c r="R81" i="4" s="1"/>
  <c r="Q80" i="4"/>
  <c r="R80" i="4" s="1"/>
  <c r="Q79" i="4"/>
  <c r="R79" i="4" s="1"/>
  <c r="Q75" i="4"/>
  <c r="R75" i="4" s="1"/>
  <c r="Q74" i="4"/>
  <c r="R74" i="4" s="1"/>
  <c r="Q73" i="4"/>
  <c r="R73" i="4" s="1"/>
  <c r="Q67" i="4"/>
  <c r="R67" i="4" s="1"/>
  <c r="Q68" i="4"/>
  <c r="R68" i="4" s="1"/>
  <c r="Q69" i="4"/>
  <c r="R69" i="4" s="1"/>
  <c r="Q66" i="4"/>
  <c r="R66" i="4" s="1"/>
  <c r="Q65" i="4"/>
  <c r="R65" i="4" s="1"/>
  <c r="Q64" i="4"/>
  <c r="R64" i="4" s="1"/>
  <c r="Q60" i="4"/>
  <c r="R60" i="4" s="1"/>
  <c r="Q59" i="4"/>
  <c r="R59" i="4" s="1"/>
  <c r="Q58" i="4"/>
  <c r="R58" i="4" s="1"/>
  <c r="Q54" i="4"/>
  <c r="R54" i="4" s="1"/>
  <c r="Q53" i="4"/>
  <c r="R53" i="4" s="1"/>
  <c r="Q52" i="4"/>
  <c r="R52" i="4" s="1"/>
  <c r="Q51" i="4"/>
  <c r="R51" i="4" s="1"/>
  <c r="Q50" i="4"/>
  <c r="R50" i="4" s="1"/>
  <c r="Q49" i="4"/>
  <c r="R49" i="4" s="1"/>
  <c r="Q48" i="4"/>
  <c r="R48" i="4" s="1"/>
  <c r="Q44" i="4"/>
  <c r="R44" i="4" s="1"/>
  <c r="Q43" i="4"/>
  <c r="R43" i="4" s="1"/>
  <c r="Q42" i="4"/>
  <c r="R42" i="4" s="1"/>
  <c r="Q38" i="4"/>
  <c r="R38" i="4" s="1"/>
  <c r="Q37" i="4"/>
  <c r="R37" i="4" s="1"/>
  <c r="Q36" i="4"/>
  <c r="R36" i="4" s="1"/>
  <c r="Q35" i="4"/>
  <c r="R35" i="4" s="1"/>
  <c r="Q34" i="4"/>
  <c r="R34" i="4" s="1"/>
  <c r="Q29" i="4"/>
  <c r="R29" i="4" s="1"/>
  <c r="Q28" i="4"/>
  <c r="R28" i="4" s="1"/>
  <c r="Q27" i="4"/>
  <c r="R27" i="4" s="1"/>
  <c r="Q3" i="4"/>
  <c r="R3" i="4" s="1"/>
  <c r="Q4" i="4"/>
  <c r="R4" i="4" s="1"/>
  <c r="Q5" i="4"/>
  <c r="R5" i="4" s="1"/>
  <c r="Q6" i="4"/>
  <c r="R6" i="4" s="1"/>
  <c r="Q7" i="4"/>
  <c r="R7" i="4" s="1"/>
  <c r="Q8" i="4"/>
  <c r="R8" i="4" s="1"/>
  <c r="Q9" i="4"/>
  <c r="R9" i="4" s="1"/>
  <c r="Q10" i="4"/>
  <c r="R10" i="4" s="1"/>
  <c r="Q11" i="4"/>
  <c r="R11" i="4" s="1"/>
  <c r="Q12" i="4"/>
  <c r="R12" i="4" s="1"/>
  <c r="Q13" i="4"/>
  <c r="R13" i="4" s="1"/>
  <c r="Q14" i="4"/>
  <c r="R14" i="4" s="1"/>
  <c r="Q15" i="4"/>
  <c r="R15" i="4" s="1"/>
  <c r="Q16" i="4"/>
  <c r="R16" i="4" s="1"/>
  <c r="Q17" i="4"/>
  <c r="R17" i="4" s="1"/>
  <c r="Q18" i="4"/>
  <c r="R18" i="4" s="1"/>
  <c r="Q19" i="4"/>
  <c r="R19" i="4" s="1"/>
  <c r="Q20" i="4"/>
  <c r="R20" i="4" s="1"/>
  <c r="Q21" i="4"/>
  <c r="R21" i="4" s="1"/>
  <c r="Q22" i="4"/>
  <c r="R22" i="4" s="1"/>
  <c r="Q23" i="4"/>
  <c r="R23" i="4" s="1"/>
  <c r="Q2" i="4"/>
  <c r="R2" i="4" s="1"/>
  <c r="P9" i="1"/>
  <c r="Q9" i="1" s="1"/>
  <c r="P8" i="1"/>
  <c r="Q8" i="1" s="1"/>
  <c r="D81" i="4"/>
  <c r="E81" i="4"/>
  <c r="D82" i="4"/>
  <c r="E82" i="4"/>
  <c r="D83" i="4"/>
  <c r="E83" i="4"/>
  <c r="E80" i="4"/>
  <c r="K20" i="4"/>
  <c r="K34" i="4" s="1"/>
  <c r="K437" i="4"/>
  <c r="K436" i="4"/>
  <c r="L435" i="4"/>
  <c r="L436" i="4" s="1"/>
  <c r="L437" i="4" s="1"/>
  <c r="B435" i="4"/>
  <c r="A435" i="4"/>
  <c r="L386" i="4"/>
  <c r="L387" i="4" s="1"/>
  <c r="L388" i="4" s="1"/>
  <c r="B386" i="4"/>
  <c r="A386" i="4"/>
  <c r="L371" i="4"/>
  <c r="L372" i="4" s="1"/>
  <c r="L373" i="4" s="1"/>
  <c r="B371" i="4"/>
  <c r="A371" i="4"/>
  <c r="L356" i="4"/>
  <c r="L357" i="4" s="1"/>
  <c r="L358" i="4" s="1"/>
  <c r="B356" i="4"/>
  <c r="A356" i="4"/>
  <c r="L340" i="4"/>
  <c r="L341" i="4" s="1"/>
  <c r="L342" i="4" s="1"/>
  <c r="B340" i="4"/>
  <c r="A340" i="4"/>
  <c r="L298" i="4"/>
  <c r="L299" i="4" s="1"/>
  <c r="L300" i="4" s="1"/>
  <c r="B298" i="4"/>
  <c r="A298" i="4"/>
  <c r="L283" i="4"/>
  <c r="L284" i="4" s="1"/>
  <c r="L285" i="4" s="1"/>
  <c r="B283" i="4"/>
  <c r="A283" i="4"/>
  <c r="L268" i="4"/>
  <c r="L269" i="4" s="1"/>
  <c r="L270" i="4" s="1"/>
  <c r="B268" i="4"/>
  <c r="A268" i="4"/>
  <c r="L253" i="4"/>
  <c r="L254" i="4" s="1"/>
  <c r="L255" i="4" s="1"/>
  <c r="B253" i="4"/>
  <c r="A253" i="4"/>
  <c r="L235" i="4"/>
  <c r="L236" i="4" s="1"/>
  <c r="L237" i="4" s="1"/>
  <c r="B235" i="4"/>
  <c r="A235" i="4"/>
  <c r="L220" i="4"/>
  <c r="L221" i="4" s="1"/>
  <c r="L222" i="4" s="1"/>
  <c r="B220" i="4"/>
  <c r="A220" i="4"/>
  <c r="L205" i="4"/>
  <c r="L206" i="4" s="1"/>
  <c r="L207" i="4" s="1"/>
  <c r="B205" i="4"/>
  <c r="A205" i="4"/>
  <c r="L180" i="4"/>
  <c r="L181" i="4" s="1"/>
  <c r="L182" i="4" s="1"/>
  <c r="K180" i="4"/>
  <c r="B180" i="4"/>
  <c r="A180" i="4"/>
  <c r="L165" i="4"/>
  <c r="L166" i="4" s="1"/>
  <c r="L167" i="4" s="1"/>
  <c r="K165" i="4"/>
  <c r="B165" i="4"/>
  <c r="A165" i="4"/>
  <c r="L150" i="4"/>
  <c r="L151" i="4" s="1"/>
  <c r="L152" i="4" s="1"/>
  <c r="K150" i="4"/>
  <c r="B150" i="4"/>
  <c r="A150" i="4"/>
  <c r="L133" i="4"/>
  <c r="L134" i="4" s="1"/>
  <c r="L135" i="4" s="1"/>
  <c r="B133" i="4"/>
  <c r="A133" i="4"/>
  <c r="L117" i="4"/>
  <c r="L118" i="4" s="1"/>
  <c r="L119" i="4" s="1"/>
  <c r="B117" i="4"/>
  <c r="A117" i="4"/>
  <c r="L102" i="4"/>
  <c r="L103" i="4" s="1"/>
  <c r="L104" i="4" s="1"/>
  <c r="B102" i="4"/>
  <c r="A102" i="4"/>
  <c r="L76" i="4"/>
  <c r="L77" i="4" s="1"/>
  <c r="L78" i="4" s="1"/>
  <c r="K76" i="4"/>
  <c r="B76" i="4"/>
  <c r="A76" i="4"/>
  <c r="L61" i="4"/>
  <c r="L62" i="4" s="1"/>
  <c r="L63" i="4" s="1"/>
  <c r="K61" i="4"/>
  <c r="B61" i="4"/>
  <c r="A61" i="4"/>
  <c r="L45" i="4"/>
  <c r="L46" i="4" s="1"/>
  <c r="L47" i="4" s="1"/>
  <c r="K45" i="4"/>
  <c r="B45" i="4"/>
  <c r="A45" i="4"/>
  <c r="B30" i="4"/>
  <c r="L30" i="4"/>
  <c r="L31" i="4" s="1"/>
  <c r="L32" i="4" s="1"/>
  <c r="A30" i="4"/>
  <c r="L428" i="4"/>
  <c r="L429" i="4" s="1"/>
  <c r="L430" i="4" s="1"/>
  <c r="K428" i="4"/>
  <c r="B428" i="4"/>
  <c r="A428" i="4"/>
  <c r="L380" i="4"/>
  <c r="L381" i="4" s="1"/>
  <c r="L382" i="4" s="1"/>
  <c r="K380" i="4"/>
  <c r="B380" i="4"/>
  <c r="A380" i="4"/>
  <c r="L365" i="4"/>
  <c r="L366" i="4" s="1"/>
  <c r="L367" i="4" s="1"/>
  <c r="K365" i="4"/>
  <c r="B365" i="4"/>
  <c r="A365" i="4"/>
  <c r="L350" i="4"/>
  <c r="L351" i="4" s="1"/>
  <c r="L352" i="4" s="1"/>
  <c r="K350" i="4"/>
  <c r="B350" i="4"/>
  <c r="A350" i="4"/>
  <c r="L334" i="4"/>
  <c r="L335" i="4" s="1"/>
  <c r="L336" i="4" s="1"/>
  <c r="K334" i="4"/>
  <c r="B334" i="4"/>
  <c r="A334" i="4"/>
  <c r="L292" i="4"/>
  <c r="L293" i="4" s="1"/>
  <c r="L294" i="4" s="1"/>
  <c r="K292" i="4"/>
  <c r="B292" i="4"/>
  <c r="A292" i="4"/>
  <c r="L277" i="4"/>
  <c r="L278" i="4" s="1"/>
  <c r="L279" i="4" s="1"/>
  <c r="K277" i="4"/>
  <c r="B277" i="4"/>
  <c r="A277" i="4"/>
  <c r="L262" i="4"/>
  <c r="L263" i="4" s="1"/>
  <c r="L264" i="4" s="1"/>
  <c r="K262" i="4"/>
  <c r="B262" i="4"/>
  <c r="A262" i="4"/>
  <c r="L247" i="4"/>
  <c r="L248" i="4" s="1"/>
  <c r="L249" i="4" s="1"/>
  <c r="K247" i="4"/>
  <c r="B247" i="4"/>
  <c r="A247" i="4"/>
  <c r="L229" i="4"/>
  <c r="L230" i="4" s="1"/>
  <c r="L231" i="4" s="1"/>
  <c r="K229" i="4"/>
  <c r="B229" i="4"/>
  <c r="A229" i="4"/>
  <c r="L214" i="4"/>
  <c r="L215" i="4" s="1"/>
  <c r="L216" i="4" s="1"/>
  <c r="K214" i="4"/>
  <c r="B214" i="4"/>
  <c r="A214" i="4"/>
  <c r="L199" i="4"/>
  <c r="L200" i="4" s="1"/>
  <c r="L201" i="4" s="1"/>
  <c r="K199" i="4"/>
  <c r="B199" i="4"/>
  <c r="A199" i="4"/>
  <c r="L189" i="4"/>
  <c r="L190" i="4" s="1"/>
  <c r="L191" i="4" s="1"/>
  <c r="K189" i="4"/>
  <c r="B189" i="4"/>
  <c r="A189" i="4"/>
  <c r="L174" i="4"/>
  <c r="L175" i="4" s="1"/>
  <c r="L176" i="4" s="1"/>
  <c r="K174" i="4"/>
  <c r="B174" i="4"/>
  <c r="A174" i="4"/>
  <c r="L159" i="4"/>
  <c r="L160" i="4" s="1"/>
  <c r="L161" i="4" s="1"/>
  <c r="K159" i="4"/>
  <c r="B159" i="4"/>
  <c r="A159" i="4"/>
  <c r="L144" i="4"/>
  <c r="L145" i="4" s="1"/>
  <c r="L146" i="4" s="1"/>
  <c r="K144" i="4"/>
  <c r="B144" i="4"/>
  <c r="A144" i="4"/>
  <c r="L127" i="4"/>
  <c r="L128" i="4" s="1"/>
  <c r="L129" i="4" s="1"/>
  <c r="K127" i="4"/>
  <c r="B127" i="4"/>
  <c r="A127" i="4"/>
  <c r="L111" i="4"/>
  <c r="L112" i="4" s="1"/>
  <c r="L113" i="4" s="1"/>
  <c r="K111" i="4"/>
  <c r="B111" i="4"/>
  <c r="A111" i="4"/>
  <c r="L96" i="4"/>
  <c r="L97" i="4" s="1"/>
  <c r="L98" i="4" s="1"/>
  <c r="K96" i="4"/>
  <c r="K102" i="4" s="1"/>
  <c r="B96" i="4"/>
  <c r="A96" i="4"/>
  <c r="L70" i="4"/>
  <c r="L71" i="4" s="1"/>
  <c r="L72" i="4" s="1"/>
  <c r="K70" i="4"/>
  <c r="B70" i="4"/>
  <c r="A70" i="4"/>
  <c r="L55" i="4"/>
  <c r="L56" i="4" s="1"/>
  <c r="L57" i="4" s="1"/>
  <c r="K55" i="4"/>
  <c r="A55" i="4"/>
  <c r="L39" i="4"/>
  <c r="L40" i="4" s="1"/>
  <c r="L41" i="4" s="1"/>
  <c r="K39" i="4"/>
  <c r="B39" i="4"/>
  <c r="A39" i="4"/>
  <c r="K24" i="4"/>
  <c r="L24" i="4"/>
  <c r="L25" i="4" s="1"/>
  <c r="L26" i="4" s="1"/>
  <c r="O15" i="1"/>
  <c r="N15" i="1"/>
  <c r="M15" i="1"/>
  <c r="L15" i="1"/>
  <c r="O10" i="1"/>
  <c r="N10" i="1"/>
  <c r="M10" i="1"/>
  <c r="L10" i="1"/>
  <c r="P5" i="1"/>
  <c r="O5" i="1"/>
  <c r="N5" i="1"/>
  <c r="M5" i="1"/>
  <c r="L5" i="1"/>
  <c r="I15" i="1"/>
  <c r="H15" i="1"/>
  <c r="G15" i="1"/>
  <c r="F15" i="1"/>
  <c r="I10" i="1"/>
  <c r="H10" i="1"/>
  <c r="G10" i="1"/>
  <c r="F10" i="1"/>
  <c r="I5" i="1"/>
  <c r="H5" i="1"/>
  <c r="G5" i="1"/>
  <c r="F5" i="1"/>
  <c r="B24" i="4"/>
  <c r="K445" i="4"/>
  <c r="K444" i="4"/>
  <c r="K443" i="4"/>
  <c r="K442" i="4"/>
  <c r="K441" i="4"/>
  <c r="K440" i="4"/>
  <c r="K439" i="4"/>
  <c r="K431" i="4"/>
  <c r="K424" i="4"/>
  <c r="K430" i="4" s="1"/>
  <c r="K422" i="4"/>
  <c r="K421" i="4"/>
  <c r="K420" i="4"/>
  <c r="K419" i="4"/>
  <c r="K416" i="4"/>
  <c r="K415" i="4"/>
  <c r="K414" i="4"/>
  <c r="K412" i="4"/>
  <c r="K407" i="4"/>
  <c r="K403" i="4"/>
  <c r="K402" i="4"/>
  <c r="K401" i="4"/>
  <c r="K400" i="4"/>
  <c r="K398" i="4"/>
  <c r="K397" i="4"/>
  <c r="K396" i="4"/>
  <c r="K395" i="4"/>
  <c r="K394" i="4"/>
  <c r="K393" i="4"/>
  <c r="K392" i="4"/>
  <c r="K391" i="4"/>
  <c r="K376" i="4"/>
  <c r="K388" i="4" s="1"/>
  <c r="K361" i="4"/>
  <c r="K373" i="4" s="1"/>
  <c r="K346" i="4"/>
  <c r="K358" i="4" s="1"/>
  <c r="K330" i="4"/>
  <c r="K336" i="4" s="1"/>
  <c r="K325" i="4"/>
  <c r="K324" i="4"/>
  <c r="E325" i="4"/>
  <c r="D325" i="4"/>
  <c r="E324" i="4"/>
  <c r="D324" i="4"/>
  <c r="K326" i="4"/>
  <c r="K308" i="4"/>
  <c r="K305" i="4"/>
  <c r="K304" i="4"/>
  <c r="K303" i="4"/>
  <c r="K288" i="4"/>
  <c r="K300" i="4" s="1"/>
  <c r="E288" i="4"/>
  <c r="K273" i="4"/>
  <c r="K285" i="4" s="1"/>
  <c r="K258" i="4"/>
  <c r="K269" i="4" s="1"/>
  <c r="K243" i="4"/>
  <c r="K249" i="4" s="1"/>
  <c r="K225" i="4"/>
  <c r="K237" i="4" s="1"/>
  <c r="K210" i="4"/>
  <c r="K222" i="4" s="1"/>
  <c r="K195" i="4"/>
  <c r="K201" i="4" s="1"/>
  <c r="K185" i="4"/>
  <c r="K191" i="4" s="1"/>
  <c r="E185" i="4"/>
  <c r="E190" i="4" s="1"/>
  <c r="D185" i="4"/>
  <c r="D191" i="4" s="1"/>
  <c r="K170" i="4"/>
  <c r="K176" i="4" s="1"/>
  <c r="K155" i="4"/>
  <c r="K167" i="4" s="1"/>
  <c r="K140" i="4"/>
  <c r="K152" i="4" s="1"/>
  <c r="K123" i="4"/>
  <c r="K129" i="4" s="1"/>
  <c r="K133" i="4" s="1"/>
  <c r="K121" i="4"/>
  <c r="K107" i="4"/>
  <c r="K113" i="4" s="1"/>
  <c r="K106" i="4"/>
  <c r="K92" i="4"/>
  <c r="K104" i="4" s="1"/>
  <c r="K88" i="4"/>
  <c r="K84" i="4"/>
  <c r="K87" i="4" s="1"/>
  <c r="K80" i="4"/>
  <c r="K66" i="4"/>
  <c r="K78" i="4" s="1"/>
  <c r="K65" i="4"/>
  <c r="K51" i="4"/>
  <c r="K57" i="4" s="1"/>
  <c r="K49" i="4"/>
  <c r="K35" i="4"/>
  <c r="K46" i="4" s="1"/>
  <c r="K14" i="4"/>
  <c r="K10" i="4"/>
  <c r="K13" i="4" s="1"/>
  <c r="K1" i="4"/>
  <c r="C7" i="8"/>
  <c r="E21" i="8"/>
  <c r="F21" i="8"/>
  <c r="G21" i="8"/>
  <c r="D21" i="8"/>
  <c r="C21" i="8"/>
  <c r="B21" i="8"/>
  <c r="A21" i="8"/>
  <c r="E106" i="4"/>
  <c r="E15" i="8"/>
  <c r="F15" i="8"/>
  <c r="G15" i="8"/>
  <c r="D15" i="8"/>
  <c r="C15" i="8"/>
  <c r="B15" i="8"/>
  <c r="A15" i="8"/>
  <c r="E65" i="4"/>
  <c r="C12" i="8"/>
  <c r="E12" i="8"/>
  <c r="F12" i="8"/>
  <c r="G12" i="8"/>
  <c r="D12" i="8"/>
  <c r="B12" i="8"/>
  <c r="A12" i="8"/>
  <c r="E34" i="4"/>
  <c r="H21" i="8" l="1"/>
  <c r="H180" i="4"/>
  <c r="H181" i="4" s="1"/>
  <c r="H182" i="4" s="1"/>
  <c r="H319" i="4"/>
  <c r="H320" i="4" s="1"/>
  <c r="H321" i="4" s="1"/>
  <c r="N428" i="4"/>
  <c r="N429" i="4" s="1"/>
  <c r="N430" i="4" s="1"/>
  <c r="N313" i="4"/>
  <c r="N314" i="4" s="1"/>
  <c r="N315" i="4" s="1"/>
  <c r="D14" i="11"/>
  <c r="D7" i="11"/>
  <c r="D9" i="11" s="1"/>
  <c r="D10" i="11" s="1"/>
  <c r="D4" i="11" s="1"/>
  <c r="M313" i="4"/>
  <c r="M314" i="4" s="1"/>
  <c r="C7" i="11"/>
  <c r="C9" i="11" s="1"/>
  <c r="C10" i="11" s="1"/>
  <c r="C14" i="11"/>
  <c r="I235" i="4"/>
  <c r="I236" i="4" s="1"/>
  <c r="I237" i="4" s="1"/>
  <c r="I319" i="4"/>
  <c r="I320" i="4" s="1"/>
  <c r="I321" i="4" s="1"/>
  <c r="O24" i="4"/>
  <c r="O25" i="4" s="1"/>
  <c r="O26" i="4" s="1"/>
  <c r="F10" i="8" s="1"/>
  <c r="O313" i="4"/>
  <c r="O314" i="4" s="1"/>
  <c r="O315" i="4" s="1"/>
  <c r="E14" i="11"/>
  <c r="E7" i="11"/>
  <c r="E9" i="11" s="1"/>
  <c r="E10" i="11" s="1"/>
  <c r="E4" i="11" s="1"/>
  <c r="G37" i="11"/>
  <c r="G39" i="11"/>
  <c r="G319" i="4"/>
  <c r="G320" i="4" s="1"/>
  <c r="G321" i="4" s="1"/>
  <c r="P39" i="4"/>
  <c r="P40" i="4" s="1"/>
  <c r="P41" i="4" s="1"/>
  <c r="P313" i="4"/>
  <c r="P314" i="4" s="1"/>
  <c r="P315" i="4" s="1"/>
  <c r="F7" i="11"/>
  <c r="F9" i="11" s="1"/>
  <c r="F10" i="11" s="1"/>
  <c r="F4" i="11" s="1"/>
  <c r="F14" i="11"/>
  <c r="G313" i="4"/>
  <c r="G314" i="4" s="1"/>
  <c r="G315" i="4" s="1"/>
  <c r="Q365" i="4"/>
  <c r="Q313" i="4"/>
  <c r="J102" i="4"/>
  <c r="J103" i="4" s="1"/>
  <c r="J104" i="4" s="1"/>
  <c r="J319" i="4"/>
  <c r="J320" i="4" s="1"/>
  <c r="J321" i="4" s="1"/>
  <c r="M61" i="4"/>
  <c r="M62" i="4" s="1"/>
  <c r="R62" i="4" s="1"/>
  <c r="M319" i="4"/>
  <c r="M320" i="4" s="1"/>
  <c r="C27" i="11"/>
  <c r="C20" i="11"/>
  <c r="C23" i="11" s="1"/>
  <c r="C24" i="11" s="1"/>
  <c r="C18" i="11" s="1"/>
  <c r="D99" i="8" s="1"/>
  <c r="D98" i="8" s="1"/>
  <c r="D127" i="8" s="1"/>
  <c r="C3" i="12" s="1"/>
  <c r="C2" i="12" s="1"/>
  <c r="P319" i="4"/>
  <c r="P320" i="4" s="1"/>
  <c r="P321" i="4" s="1"/>
  <c r="F20" i="11"/>
  <c r="F23" i="11" s="1"/>
  <c r="F24" i="11" s="1"/>
  <c r="F18" i="11" s="1"/>
  <c r="G99" i="8" s="1"/>
  <c r="G98" i="8" s="1"/>
  <c r="G127" i="8" s="1"/>
  <c r="F3" i="12" s="1"/>
  <c r="F2" i="12" s="1"/>
  <c r="F27" i="11"/>
  <c r="H313" i="4"/>
  <c r="H314" i="4" s="1"/>
  <c r="H315" i="4" s="1"/>
  <c r="I39" i="4"/>
  <c r="I40" i="4" s="1"/>
  <c r="I41" i="4" s="1"/>
  <c r="I313" i="4"/>
  <c r="I314" i="4" s="1"/>
  <c r="I315" i="4" s="1"/>
  <c r="N150" i="4"/>
  <c r="N151" i="4" s="1"/>
  <c r="N152" i="4" s="1"/>
  <c r="N319" i="4"/>
  <c r="N320" i="4" s="1"/>
  <c r="N321" i="4" s="1"/>
  <c r="D27" i="11"/>
  <c r="D20" i="11"/>
  <c r="D23" i="11" s="1"/>
  <c r="D24" i="11" s="1"/>
  <c r="D18" i="11" s="1"/>
  <c r="E99" i="8" s="1"/>
  <c r="E98" i="8" s="1"/>
  <c r="E127" i="8" s="1"/>
  <c r="D3" i="12" s="1"/>
  <c r="D2" i="12" s="1"/>
  <c r="J428" i="4"/>
  <c r="J429" i="4" s="1"/>
  <c r="J430" i="4" s="1"/>
  <c r="J313" i="4"/>
  <c r="J314" i="4" s="1"/>
  <c r="J315" i="4" s="1"/>
  <c r="O117" i="4"/>
  <c r="O118" i="4" s="1"/>
  <c r="O119" i="4" s="1"/>
  <c r="O319" i="4"/>
  <c r="O320" i="4" s="1"/>
  <c r="O321" i="4" s="1"/>
  <c r="E27" i="11"/>
  <c r="E20" i="11"/>
  <c r="E23" i="11" s="1"/>
  <c r="E24" i="11" s="1"/>
  <c r="E18" i="11" s="1"/>
  <c r="F99" i="8" s="1"/>
  <c r="F98" i="8" s="1"/>
  <c r="F127" i="8" s="1"/>
  <c r="E3" i="12" s="1"/>
  <c r="E2" i="12" s="1"/>
  <c r="H29" i="5"/>
  <c r="H28" i="5" s="1"/>
  <c r="C38" i="11"/>
  <c r="C37" i="11"/>
  <c r="H12" i="8"/>
  <c r="H15" i="8"/>
  <c r="K26" i="4"/>
  <c r="P159" i="4"/>
  <c r="P160" i="4" s="1"/>
  <c r="P161" i="4" s="1"/>
  <c r="P214" i="4"/>
  <c r="P215" i="4" s="1"/>
  <c r="P216" i="4" s="1"/>
  <c r="P24" i="4"/>
  <c r="P25" i="4" s="1"/>
  <c r="P26" i="4" s="1"/>
  <c r="G10" i="8" s="1"/>
  <c r="P55" i="4"/>
  <c r="P56" i="4" s="1"/>
  <c r="P57" i="4" s="1"/>
  <c r="G13" i="8" s="1"/>
  <c r="P277" i="4"/>
  <c r="P278" i="4" s="1"/>
  <c r="P279" i="4" s="1"/>
  <c r="J24" i="4"/>
  <c r="J25" i="4" s="1"/>
  <c r="J26" i="4" s="1"/>
  <c r="P96" i="4"/>
  <c r="P97" i="4" s="1"/>
  <c r="P98" i="4" s="1"/>
  <c r="G19" i="8" s="1"/>
  <c r="P365" i="4"/>
  <c r="P366" i="4" s="1"/>
  <c r="P367" i="4" s="1"/>
  <c r="I102" i="4"/>
  <c r="I103" i="4" s="1"/>
  <c r="I104" i="4" s="1"/>
  <c r="O39" i="4"/>
  <c r="O40" i="4" s="1"/>
  <c r="O41" i="4" s="1"/>
  <c r="O55" i="4"/>
  <c r="O56" i="4" s="1"/>
  <c r="O57" i="4" s="1"/>
  <c r="F13" i="8" s="1"/>
  <c r="O127" i="4"/>
  <c r="O128" i="4" s="1"/>
  <c r="O129" i="4" s="1"/>
  <c r="O189" i="4"/>
  <c r="O190" i="4" s="1"/>
  <c r="O191" i="4" s="1"/>
  <c r="O247" i="4"/>
  <c r="O248" i="4" s="1"/>
  <c r="O249" i="4" s="1"/>
  <c r="O334" i="4"/>
  <c r="O335" i="4" s="1"/>
  <c r="O336" i="4" s="1"/>
  <c r="J39" i="4"/>
  <c r="J40" i="4" s="1"/>
  <c r="J41" i="4" s="1"/>
  <c r="P127" i="4"/>
  <c r="P128" i="4" s="1"/>
  <c r="P129" i="4" s="1"/>
  <c r="P189" i="4"/>
  <c r="P190" i="4" s="1"/>
  <c r="P191" i="4" s="1"/>
  <c r="P247" i="4"/>
  <c r="P248" i="4" s="1"/>
  <c r="P249" i="4" s="1"/>
  <c r="P334" i="4"/>
  <c r="P335" i="4" s="1"/>
  <c r="P336" i="4" s="1"/>
  <c r="I24" i="4"/>
  <c r="I25" i="4" s="1"/>
  <c r="I26" i="4" s="1"/>
  <c r="O96" i="4"/>
  <c r="O97" i="4" s="1"/>
  <c r="O98" i="4" s="1"/>
  <c r="F19" i="8" s="1"/>
  <c r="O159" i="4"/>
  <c r="O160" i="4" s="1"/>
  <c r="O161" i="4" s="1"/>
  <c r="O214" i="4"/>
  <c r="O215" i="4" s="1"/>
  <c r="O216" i="4" s="1"/>
  <c r="O277" i="4"/>
  <c r="O278" i="4" s="1"/>
  <c r="O279" i="4" s="1"/>
  <c r="O365" i="4"/>
  <c r="O366" i="4" s="1"/>
  <c r="O367" i="4" s="1"/>
  <c r="I61" i="4"/>
  <c r="I62" i="4" s="1"/>
  <c r="I63" i="4" s="1"/>
  <c r="M180" i="4"/>
  <c r="M181" i="4" s="1"/>
  <c r="M182" i="4" s="1"/>
  <c r="M220" i="4"/>
  <c r="M221" i="4" s="1"/>
  <c r="M222" i="4" s="1"/>
  <c r="H30" i="4"/>
  <c r="H31" i="4" s="1"/>
  <c r="H32" i="4" s="1"/>
  <c r="N30" i="4"/>
  <c r="N31" i="4" s="1"/>
  <c r="N32" i="4" s="1"/>
  <c r="E11" i="8" s="1"/>
  <c r="H45" i="4"/>
  <c r="H46" i="4" s="1"/>
  <c r="H47" i="4" s="1"/>
  <c r="H76" i="4"/>
  <c r="H77" i="4" s="1"/>
  <c r="H78" i="4" s="1"/>
  <c r="I133" i="4"/>
  <c r="I134" i="4" s="1"/>
  <c r="I135" i="4" s="1"/>
  <c r="I150" i="4"/>
  <c r="I151" i="4" s="1"/>
  <c r="I152" i="4" s="1"/>
  <c r="M150" i="4"/>
  <c r="M151" i="4" s="1"/>
  <c r="R151" i="4" s="1"/>
  <c r="I180" i="4"/>
  <c r="I181" i="4" s="1"/>
  <c r="I182" i="4" s="1"/>
  <c r="H220" i="4"/>
  <c r="H221" i="4" s="1"/>
  <c r="H222" i="4" s="1"/>
  <c r="H253" i="4"/>
  <c r="H254" i="4" s="1"/>
  <c r="H255" i="4" s="1"/>
  <c r="H435" i="4"/>
  <c r="H436" i="4" s="1"/>
  <c r="H437" i="4" s="1"/>
  <c r="M30" i="4"/>
  <c r="M31" i="4" s="1"/>
  <c r="M32" i="4" s="1"/>
  <c r="D11" i="8" s="1"/>
  <c r="H371" i="4"/>
  <c r="H372" i="4" s="1"/>
  <c r="H373" i="4" s="1"/>
  <c r="O111" i="4"/>
  <c r="O112" i="4" s="1"/>
  <c r="O113" i="4" s="1"/>
  <c r="O144" i="4"/>
  <c r="O145" i="4" s="1"/>
  <c r="O146" i="4" s="1"/>
  <c r="O174" i="4"/>
  <c r="O175" i="4" s="1"/>
  <c r="O176" i="4" s="1"/>
  <c r="O199" i="4"/>
  <c r="O200" i="4" s="1"/>
  <c r="O201" i="4" s="1"/>
  <c r="O262" i="4"/>
  <c r="O263" i="4" s="1"/>
  <c r="O264" i="4" s="1"/>
  <c r="O292" i="4"/>
  <c r="O293" i="4" s="1"/>
  <c r="O294" i="4" s="1"/>
  <c r="O350" i="4"/>
  <c r="O351" i="4" s="1"/>
  <c r="O352" i="4" s="1"/>
  <c r="O380" i="4"/>
  <c r="O381" i="4" s="1"/>
  <c r="O382" i="4" s="1"/>
  <c r="O428" i="4"/>
  <c r="O429" i="4" s="1"/>
  <c r="O430" i="4" s="1"/>
  <c r="F22" i="8" s="1"/>
  <c r="I30" i="4"/>
  <c r="I31" i="4" s="1"/>
  <c r="I32" i="4" s="1"/>
  <c r="I45" i="4"/>
  <c r="I46" i="4" s="1"/>
  <c r="I47" i="4" s="1"/>
  <c r="I76" i="4"/>
  <c r="I77" i="4" s="1"/>
  <c r="I78" i="4" s="1"/>
  <c r="N102" i="4"/>
  <c r="N103" i="4" s="1"/>
  <c r="N104" i="4" s="1"/>
  <c r="E20" i="8" s="1"/>
  <c r="J150" i="4"/>
  <c r="J151" i="4" s="1"/>
  <c r="J152" i="4" s="1"/>
  <c r="M205" i="4"/>
  <c r="M206" i="4" s="1"/>
  <c r="M207" i="4" s="1"/>
  <c r="M235" i="4"/>
  <c r="M236" i="4" s="1"/>
  <c r="Q236" i="4" s="1"/>
  <c r="H283" i="4"/>
  <c r="H284" i="4" s="1"/>
  <c r="H285" i="4" s="1"/>
  <c r="O70" i="4"/>
  <c r="O71" i="4" s="1"/>
  <c r="O72" i="4" s="1"/>
  <c r="O229" i="4"/>
  <c r="O230" i="4" s="1"/>
  <c r="O231" i="4" s="1"/>
  <c r="N39" i="4"/>
  <c r="N40" i="4" s="1"/>
  <c r="N41" i="4" s="1"/>
  <c r="P70" i="4"/>
  <c r="P71" i="4" s="1"/>
  <c r="P72" i="4" s="1"/>
  <c r="P111" i="4"/>
  <c r="P112" i="4" s="1"/>
  <c r="P113" i="4" s="1"/>
  <c r="P144" i="4"/>
  <c r="P145" i="4" s="1"/>
  <c r="P146" i="4" s="1"/>
  <c r="P174" i="4"/>
  <c r="P175" i="4" s="1"/>
  <c r="P176" i="4" s="1"/>
  <c r="P199" i="4"/>
  <c r="P200" i="4" s="1"/>
  <c r="P201" i="4" s="1"/>
  <c r="P229" i="4"/>
  <c r="P230" i="4" s="1"/>
  <c r="P231" i="4" s="1"/>
  <c r="P262" i="4"/>
  <c r="P263" i="4" s="1"/>
  <c r="P264" i="4" s="1"/>
  <c r="P292" i="4"/>
  <c r="P293" i="4" s="1"/>
  <c r="P294" i="4" s="1"/>
  <c r="P350" i="4"/>
  <c r="P351" i="4" s="1"/>
  <c r="P352" i="4" s="1"/>
  <c r="P380" i="4"/>
  <c r="P381" i="4" s="1"/>
  <c r="P382" i="4" s="1"/>
  <c r="P428" i="4"/>
  <c r="P429" i="4" s="1"/>
  <c r="P430" i="4" s="1"/>
  <c r="G22" i="8" s="1"/>
  <c r="H61" i="4"/>
  <c r="H62" i="4" s="1"/>
  <c r="H63" i="4" s="1"/>
  <c r="H102" i="4"/>
  <c r="H103" i="4" s="1"/>
  <c r="H104" i="4" s="1"/>
  <c r="O102" i="4"/>
  <c r="O103" i="4" s="1"/>
  <c r="O104" i="4" s="1"/>
  <c r="F20" i="8" s="1"/>
  <c r="H205" i="4"/>
  <c r="H206" i="4" s="1"/>
  <c r="H207" i="4" s="1"/>
  <c r="H235" i="4"/>
  <c r="H236" i="4" s="1"/>
  <c r="H237" i="4" s="1"/>
  <c r="H340" i="4"/>
  <c r="H341" i="4" s="1"/>
  <c r="H342" i="4" s="1"/>
  <c r="G39" i="4"/>
  <c r="G40" i="4" s="1"/>
  <c r="G41" i="4" s="1"/>
  <c r="G24" i="4"/>
  <c r="G25" i="4" s="1"/>
  <c r="G26" i="4" s="1"/>
  <c r="G428" i="4"/>
  <c r="G429" i="4" s="1"/>
  <c r="G430" i="4" s="1"/>
  <c r="P435" i="4"/>
  <c r="P436" i="4" s="1"/>
  <c r="P437" i="4" s="1"/>
  <c r="G23" i="8" s="1"/>
  <c r="P371" i="4"/>
  <c r="P372" i="4" s="1"/>
  <c r="P373" i="4" s="1"/>
  <c r="P340" i="4"/>
  <c r="P341" i="4" s="1"/>
  <c r="P342" i="4" s="1"/>
  <c r="P283" i="4"/>
  <c r="P284" i="4" s="1"/>
  <c r="P285" i="4" s="1"/>
  <c r="P253" i="4"/>
  <c r="P254" i="4" s="1"/>
  <c r="P255" i="4" s="1"/>
  <c r="P117" i="4"/>
  <c r="P118" i="4" s="1"/>
  <c r="P119" i="4" s="1"/>
  <c r="P30" i="4"/>
  <c r="P31" i="4" s="1"/>
  <c r="P32" i="4" s="1"/>
  <c r="G11" i="8" s="1"/>
  <c r="P150" i="4"/>
  <c r="P151" i="4" s="1"/>
  <c r="P152" i="4" s="1"/>
  <c r="P102" i="4"/>
  <c r="P103" i="4" s="1"/>
  <c r="P104" i="4" s="1"/>
  <c r="G20" i="8" s="1"/>
  <c r="P386" i="4"/>
  <c r="P387" i="4" s="1"/>
  <c r="P388" i="4" s="1"/>
  <c r="P356" i="4"/>
  <c r="P357" i="4" s="1"/>
  <c r="P358" i="4" s="1"/>
  <c r="P298" i="4"/>
  <c r="P299" i="4" s="1"/>
  <c r="P300" i="4" s="1"/>
  <c r="P268" i="4"/>
  <c r="P269" i="4" s="1"/>
  <c r="P270" i="4" s="1"/>
  <c r="P235" i="4"/>
  <c r="P236" i="4" s="1"/>
  <c r="P237" i="4" s="1"/>
  <c r="P220" i="4"/>
  <c r="P221" i="4" s="1"/>
  <c r="P222" i="4" s="1"/>
  <c r="P205" i="4"/>
  <c r="P206" i="4" s="1"/>
  <c r="P207" i="4" s="1"/>
  <c r="P180" i="4"/>
  <c r="P181" i="4" s="1"/>
  <c r="P182" i="4" s="1"/>
  <c r="P165" i="4"/>
  <c r="P166" i="4" s="1"/>
  <c r="P167" i="4" s="1"/>
  <c r="P61" i="4"/>
  <c r="P62" i="4" s="1"/>
  <c r="P63" i="4" s="1"/>
  <c r="G14" i="8" s="1"/>
  <c r="P45" i="4"/>
  <c r="P46" i="4" s="1"/>
  <c r="P47" i="4" s="1"/>
  <c r="P133" i="4"/>
  <c r="P134" i="4" s="1"/>
  <c r="P135" i="4" s="1"/>
  <c r="P76" i="4"/>
  <c r="P77" i="4" s="1"/>
  <c r="P78" i="4" s="1"/>
  <c r="G229" i="4"/>
  <c r="G230" i="4" s="1"/>
  <c r="G231" i="4" s="1"/>
  <c r="G292" i="4"/>
  <c r="G293" i="4" s="1"/>
  <c r="G294" i="4" s="1"/>
  <c r="G380" i="4"/>
  <c r="G381" i="4" s="1"/>
  <c r="G382" i="4" s="1"/>
  <c r="G96" i="4"/>
  <c r="G97" i="4" s="1"/>
  <c r="G98" i="4" s="1"/>
  <c r="G159" i="4"/>
  <c r="G160" i="4" s="1"/>
  <c r="G161" i="4" s="1"/>
  <c r="G214" i="4"/>
  <c r="G215" i="4" s="1"/>
  <c r="G216" i="4" s="1"/>
  <c r="G277" i="4"/>
  <c r="G278" i="4" s="1"/>
  <c r="G279" i="4" s="1"/>
  <c r="G365" i="4"/>
  <c r="G366" i="4" s="1"/>
  <c r="G367" i="4" s="1"/>
  <c r="G350" i="4"/>
  <c r="G351" i="4" s="1"/>
  <c r="G352" i="4" s="1"/>
  <c r="G70" i="4"/>
  <c r="G71" i="4" s="1"/>
  <c r="G72" i="4" s="1"/>
  <c r="G144" i="4"/>
  <c r="G145" i="4" s="1"/>
  <c r="G146" i="4" s="1"/>
  <c r="G199" i="4"/>
  <c r="G200" i="4" s="1"/>
  <c r="G201" i="4" s="1"/>
  <c r="G262" i="4"/>
  <c r="G263" i="4" s="1"/>
  <c r="G264" i="4" s="1"/>
  <c r="G55" i="4"/>
  <c r="G56" i="4" s="1"/>
  <c r="G57" i="4" s="1"/>
  <c r="G127" i="4"/>
  <c r="G128" i="4" s="1"/>
  <c r="G129" i="4" s="1"/>
  <c r="G189" i="4"/>
  <c r="G190" i="4" s="1"/>
  <c r="G191" i="4" s="1"/>
  <c r="G247" i="4"/>
  <c r="G248" i="4" s="1"/>
  <c r="G249" i="4" s="1"/>
  <c r="G334" i="4"/>
  <c r="G335" i="4" s="1"/>
  <c r="G336" i="4" s="1"/>
  <c r="G435" i="4"/>
  <c r="G436" i="4" s="1"/>
  <c r="G437" i="4" s="1"/>
  <c r="G386" i="4"/>
  <c r="G387" i="4" s="1"/>
  <c r="G388" i="4" s="1"/>
  <c r="G371" i="4"/>
  <c r="G372" i="4" s="1"/>
  <c r="G373" i="4" s="1"/>
  <c r="G356" i="4"/>
  <c r="G357" i="4" s="1"/>
  <c r="G358" i="4" s="1"/>
  <c r="G340" i="4"/>
  <c r="G341" i="4" s="1"/>
  <c r="G342" i="4" s="1"/>
  <c r="G298" i="4"/>
  <c r="G299" i="4" s="1"/>
  <c r="G300" i="4" s="1"/>
  <c r="G283" i="4"/>
  <c r="G284" i="4" s="1"/>
  <c r="G285" i="4" s="1"/>
  <c r="G268" i="4"/>
  <c r="G269" i="4" s="1"/>
  <c r="G270" i="4" s="1"/>
  <c r="G253" i="4"/>
  <c r="G254" i="4" s="1"/>
  <c r="G255" i="4" s="1"/>
  <c r="G235" i="4"/>
  <c r="G236" i="4" s="1"/>
  <c r="G237" i="4" s="1"/>
  <c r="G220" i="4"/>
  <c r="G221" i="4" s="1"/>
  <c r="G222" i="4" s="1"/>
  <c r="G205" i="4"/>
  <c r="G206" i="4" s="1"/>
  <c r="G207" i="4" s="1"/>
  <c r="G180" i="4"/>
  <c r="G181" i="4" s="1"/>
  <c r="G182" i="4" s="1"/>
  <c r="G165" i="4"/>
  <c r="G166" i="4" s="1"/>
  <c r="G167" i="4" s="1"/>
  <c r="G150" i="4"/>
  <c r="G151" i="4" s="1"/>
  <c r="G152" i="4" s="1"/>
  <c r="G102" i="4"/>
  <c r="G103" i="4" s="1"/>
  <c r="G104" i="4" s="1"/>
  <c r="G76" i="4"/>
  <c r="G77" i="4" s="1"/>
  <c r="G78" i="4" s="1"/>
  <c r="G61" i="4"/>
  <c r="G62" i="4" s="1"/>
  <c r="G63" i="4" s="1"/>
  <c r="G45" i="4"/>
  <c r="G46" i="4" s="1"/>
  <c r="G47" i="4" s="1"/>
  <c r="G30" i="4"/>
  <c r="G31" i="4" s="1"/>
  <c r="G32" i="4" s="1"/>
  <c r="G133" i="4"/>
  <c r="G134" i="4" s="1"/>
  <c r="G135" i="4" s="1"/>
  <c r="G117" i="4"/>
  <c r="G118" i="4" s="1"/>
  <c r="G119" i="4" s="1"/>
  <c r="M39" i="4"/>
  <c r="M40" i="4" s="1"/>
  <c r="M428" i="4"/>
  <c r="M429" i="4" s="1"/>
  <c r="M380" i="4"/>
  <c r="M381" i="4" s="1"/>
  <c r="M365" i="4"/>
  <c r="M366" i="4" s="1"/>
  <c r="M350" i="4"/>
  <c r="M351" i="4" s="1"/>
  <c r="M334" i="4"/>
  <c r="M335" i="4" s="1"/>
  <c r="M292" i="4"/>
  <c r="M293" i="4" s="1"/>
  <c r="M277" i="4"/>
  <c r="M278" i="4" s="1"/>
  <c r="M262" i="4"/>
  <c r="M263" i="4" s="1"/>
  <c r="M247" i="4"/>
  <c r="M248" i="4" s="1"/>
  <c r="M229" i="4"/>
  <c r="M230" i="4" s="1"/>
  <c r="M214" i="4"/>
  <c r="M215" i="4" s="1"/>
  <c r="M199" i="4"/>
  <c r="M200" i="4" s="1"/>
  <c r="M189" i="4"/>
  <c r="M190" i="4" s="1"/>
  <c r="M174" i="4"/>
  <c r="M175" i="4" s="1"/>
  <c r="M159" i="4"/>
  <c r="M160" i="4" s="1"/>
  <c r="M144" i="4"/>
  <c r="M145" i="4" s="1"/>
  <c r="M127" i="4"/>
  <c r="M128" i="4" s="1"/>
  <c r="M111" i="4"/>
  <c r="M112" i="4" s="1"/>
  <c r="M96" i="4"/>
  <c r="M97" i="4" s="1"/>
  <c r="M70" i="4"/>
  <c r="M71" i="4" s="1"/>
  <c r="M55" i="4"/>
  <c r="M56" i="4" s="1"/>
  <c r="M24" i="4"/>
  <c r="M25" i="4" s="1"/>
  <c r="G111" i="4"/>
  <c r="G112" i="4" s="1"/>
  <c r="G113" i="4" s="1"/>
  <c r="G174" i="4"/>
  <c r="G175" i="4" s="1"/>
  <c r="G176" i="4" s="1"/>
  <c r="H96" i="4"/>
  <c r="H97" i="4" s="1"/>
  <c r="H98" i="4" s="1"/>
  <c r="H127" i="4"/>
  <c r="H128" i="4" s="1"/>
  <c r="H129" i="4" s="1"/>
  <c r="H159" i="4"/>
  <c r="H160" i="4" s="1"/>
  <c r="H161" i="4" s="1"/>
  <c r="H199" i="4"/>
  <c r="H200" i="4" s="1"/>
  <c r="H201" i="4" s="1"/>
  <c r="H229" i="4"/>
  <c r="H230" i="4" s="1"/>
  <c r="H231" i="4" s="1"/>
  <c r="H262" i="4"/>
  <c r="H263" i="4" s="1"/>
  <c r="H264" i="4" s="1"/>
  <c r="H292" i="4"/>
  <c r="H293" i="4" s="1"/>
  <c r="H294" i="4" s="1"/>
  <c r="H350" i="4"/>
  <c r="H351" i="4" s="1"/>
  <c r="H352" i="4" s="1"/>
  <c r="H380" i="4"/>
  <c r="H381" i="4" s="1"/>
  <c r="H382" i="4" s="1"/>
  <c r="H428" i="4"/>
  <c r="H429" i="4" s="1"/>
  <c r="H430" i="4" s="1"/>
  <c r="M45" i="4"/>
  <c r="M46" i="4" s="1"/>
  <c r="J180" i="4"/>
  <c r="J181" i="4" s="1"/>
  <c r="J182" i="4" s="1"/>
  <c r="I205" i="4"/>
  <c r="I206" i="4" s="1"/>
  <c r="I207" i="4" s="1"/>
  <c r="I220" i="4"/>
  <c r="I221" i="4" s="1"/>
  <c r="I222" i="4" s="1"/>
  <c r="M102" i="4"/>
  <c r="M103" i="4" s="1"/>
  <c r="M435" i="4"/>
  <c r="M436" i="4" s="1"/>
  <c r="M386" i="4"/>
  <c r="M387" i="4" s="1"/>
  <c r="M371" i="4"/>
  <c r="M372" i="4" s="1"/>
  <c r="M356" i="4"/>
  <c r="M357" i="4" s="1"/>
  <c r="M340" i="4"/>
  <c r="M341" i="4" s="1"/>
  <c r="M298" i="4"/>
  <c r="M299" i="4" s="1"/>
  <c r="M283" i="4"/>
  <c r="M284" i="4" s="1"/>
  <c r="M268" i="4"/>
  <c r="M269" i="4" s="1"/>
  <c r="M253" i="4"/>
  <c r="M254" i="4" s="1"/>
  <c r="H55" i="4"/>
  <c r="H56" i="4" s="1"/>
  <c r="H57" i="4" s="1"/>
  <c r="H144" i="4"/>
  <c r="H145" i="4" s="1"/>
  <c r="H146" i="4" s="1"/>
  <c r="H174" i="4"/>
  <c r="H175" i="4" s="1"/>
  <c r="H176" i="4" s="1"/>
  <c r="H214" i="4"/>
  <c r="H215" i="4" s="1"/>
  <c r="H216" i="4" s="1"/>
  <c r="H277" i="4"/>
  <c r="H278" i="4" s="1"/>
  <c r="H279" i="4" s="1"/>
  <c r="H365" i="4"/>
  <c r="H366" i="4" s="1"/>
  <c r="H367" i="4" s="1"/>
  <c r="M76" i="4"/>
  <c r="M77" i="4" s="1"/>
  <c r="M117" i="4"/>
  <c r="M118" i="4" s="1"/>
  <c r="H165" i="4"/>
  <c r="H166" i="4" s="1"/>
  <c r="H167" i="4" s="1"/>
  <c r="I117" i="4"/>
  <c r="I118" i="4" s="1"/>
  <c r="I119" i="4" s="1"/>
  <c r="I435" i="4"/>
  <c r="I436" i="4" s="1"/>
  <c r="I437" i="4" s="1"/>
  <c r="I386" i="4"/>
  <c r="I387" i="4" s="1"/>
  <c r="I388" i="4" s="1"/>
  <c r="I371" i="4"/>
  <c r="I372" i="4" s="1"/>
  <c r="I373" i="4" s="1"/>
  <c r="I356" i="4"/>
  <c r="I357" i="4" s="1"/>
  <c r="I358" i="4" s="1"/>
  <c r="I340" i="4"/>
  <c r="I341" i="4" s="1"/>
  <c r="I342" i="4" s="1"/>
  <c r="I298" i="4"/>
  <c r="I299" i="4" s="1"/>
  <c r="I300" i="4" s="1"/>
  <c r="I283" i="4"/>
  <c r="I284" i="4" s="1"/>
  <c r="I285" i="4" s="1"/>
  <c r="I268" i="4"/>
  <c r="I269" i="4" s="1"/>
  <c r="I270" i="4" s="1"/>
  <c r="I253" i="4"/>
  <c r="I254" i="4" s="1"/>
  <c r="I255" i="4" s="1"/>
  <c r="N117" i="4"/>
  <c r="N118" i="4" s="1"/>
  <c r="N119" i="4" s="1"/>
  <c r="N435" i="4"/>
  <c r="N436" i="4" s="1"/>
  <c r="N437" i="4" s="1"/>
  <c r="E23" i="8" s="1"/>
  <c r="N386" i="4"/>
  <c r="N387" i="4" s="1"/>
  <c r="N388" i="4" s="1"/>
  <c r="N371" i="4"/>
  <c r="N372" i="4" s="1"/>
  <c r="N373" i="4" s="1"/>
  <c r="N356" i="4"/>
  <c r="N357" i="4" s="1"/>
  <c r="N358" i="4" s="1"/>
  <c r="N340" i="4"/>
  <c r="N341" i="4" s="1"/>
  <c r="N342" i="4" s="1"/>
  <c r="N298" i="4"/>
  <c r="N299" i="4" s="1"/>
  <c r="N300" i="4" s="1"/>
  <c r="N283" i="4"/>
  <c r="N284" i="4" s="1"/>
  <c r="N285" i="4" s="1"/>
  <c r="N268" i="4"/>
  <c r="N269" i="4" s="1"/>
  <c r="N270" i="4" s="1"/>
  <c r="N253" i="4"/>
  <c r="N254" i="4" s="1"/>
  <c r="N255" i="4" s="1"/>
  <c r="N235" i="4"/>
  <c r="N236" i="4" s="1"/>
  <c r="N237" i="4" s="1"/>
  <c r="N220" i="4"/>
  <c r="N221" i="4" s="1"/>
  <c r="N222" i="4" s="1"/>
  <c r="N205" i="4"/>
  <c r="N206" i="4" s="1"/>
  <c r="N207" i="4" s="1"/>
  <c r="N180" i="4"/>
  <c r="N181" i="4" s="1"/>
  <c r="N182" i="4" s="1"/>
  <c r="H24" i="4"/>
  <c r="H25" i="4" s="1"/>
  <c r="H26" i="4" s="1"/>
  <c r="H39" i="4"/>
  <c r="H40" i="4" s="1"/>
  <c r="H41" i="4" s="1"/>
  <c r="I55" i="4"/>
  <c r="I56" i="4" s="1"/>
  <c r="I57" i="4" s="1"/>
  <c r="I70" i="4"/>
  <c r="I71" i="4" s="1"/>
  <c r="I72" i="4" s="1"/>
  <c r="I96" i="4"/>
  <c r="I97" i="4" s="1"/>
  <c r="I98" i="4" s="1"/>
  <c r="I111" i="4"/>
  <c r="I112" i="4" s="1"/>
  <c r="I113" i="4" s="1"/>
  <c r="I127" i="4"/>
  <c r="I128" i="4" s="1"/>
  <c r="I129" i="4" s="1"/>
  <c r="I144" i="4"/>
  <c r="I145" i="4" s="1"/>
  <c r="I146" i="4" s="1"/>
  <c r="I159" i="4"/>
  <c r="I160" i="4" s="1"/>
  <c r="I161" i="4" s="1"/>
  <c r="I174" i="4"/>
  <c r="I175" i="4" s="1"/>
  <c r="I176" i="4" s="1"/>
  <c r="I189" i="4"/>
  <c r="I190" i="4" s="1"/>
  <c r="I191" i="4" s="1"/>
  <c r="I199" i="4"/>
  <c r="I200" i="4" s="1"/>
  <c r="I201" i="4" s="1"/>
  <c r="I214" i="4"/>
  <c r="I215" i="4" s="1"/>
  <c r="I216" i="4" s="1"/>
  <c r="I229" i="4"/>
  <c r="I230" i="4" s="1"/>
  <c r="I231" i="4" s="1"/>
  <c r="I247" i="4"/>
  <c r="I248" i="4" s="1"/>
  <c r="I249" i="4" s="1"/>
  <c r="I262" i="4"/>
  <c r="I263" i="4" s="1"/>
  <c r="I264" i="4" s="1"/>
  <c r="I277" i="4"/>
  <c r="I278" i="4" s="1"/>
  <c r="I279" i="4" s="1"/>
  <c r="I292" i="4"/>
  <c r="I293" i="4" s="1"/>
  <c r="I294" i="4" s="1"/>
  <c r="I334" i="4"/>
  <c r="I335" i="4" s="1"/>
  <c r="I336" i="4" s="1"/>
  <c r="I350" i="4"/>
  <c r="I351" i="4" s="1"/>
  <c r="I352" i="4" s="1"/>
  <c r="I365" i="4"/>
  <c r="I366" i="4" s="1"/>
  <c r="I367" i="4" s="1"/>
  <c r="I380" i="4"/>
  <c r="I381" i="4" s="1"/>
  <c r="I382" i="4" s="1"/>
  <c r="I428" i="4"/>
  <c r="I429" i="4" s="1"/>
  <c r="I430" i="4" s="1"/>
  <c r="J30" i="4"/>
  <c r="J31" i="4" s="1"/>
  <c r="J32" i="4" s="1"/>
  <c r="O30" i="4"/>
  <c r="O31" i="4" s="1"/>
  <c r="O32" i="4" s="1"/>
  <c r="F11" i="8" s="1"/>
  <c r="J45" i="4"/>
  <c r="J46" i="4" s="1"/>
  <c r="J47" i="4" s="1"/>
  <c r="N45" i="4"/>
  <c r="N46" i="4" s="1"/>
  <c r="N47" i="4" s="1"/>
  <c r="J61" i="4"/>
  <c r="J62" i="4" s="1"/>
  <c r="J63" i="4" s="1"/>
  <c r="N61" i="4"/>
  <c r="N62" i="4" s="1"/>
  <c r="N63" i="4" s="1"/>
  <c r="E14" i="8" s="1"/>
  <c r="J76" i="4"/>
  <c r="J77" i="4" s="1"/>
  <c r="J78" i="4" s="1"/>
  <c r="N76" i="4"/>
  <c r="N77" i="4" s="1"/>
  <c r="N78" i="4" s="1"/>
  <c r="H117" i="4"/>
  <c r="H118" i="4" s="1"/>
  <c r="H119" i="4" s="1"/>
  <c r="M133" i="4"/>
  <c r="M134" i="4" s="1"/>
  <c r="I165" i="4"/>
  <c r="I166" i="4" s="1"/>
  <c r="I167" i="4" s="1"/>
  <c r="M165" i="4"/>
  <c r="M166" i="4" s="1"/>
  <c r="H268" i="4"/>
  <c r="H269" i="4" s="1"/>
  <c r="H270" i="4" s="1"/>
  <c r="H298" i="4"/>
  <c r="H299" i="4" s="1"/>
  <c r="H300" i="4" s="1"/>
  <c r="H356" i="4"/>
  <c r="H357" i="4" s="1"/>
  <c r="H358" i="4" s="1"/>
  <c r="H386" i="4"/>
  <c r="H387" i="4" s="1"/>
  <c r="H388" i="4" s="1"/>
  <c r="H70" i="4"/>
  <c r="H71" i="4" s="1"/>
  <c r="H72" i="4" s="1"/>
  <c r="H111" i="4"/>
  <c r="H112" i="4" s="1"/>
  <c r="H113" i="4" s="1"/>
  <c r="H189" i="4"/>
  <c r="H190" i="4" s="1"/>
  <c r="H191" i="4" s="1"/>
  <c r="H247" i="4"/>
  <c r="H248" i="4" s="1"/>
  <c r="H249" i="4" s="1"/>
  <c r="H334" i="4"/>
  <c r="H335" i="4" s="1"/>
  <c r="H336" i="4" s="1"/>
  <c r="J133" i="4"/>
  <c r="J134" i="4" s="1"/>
  <c r="J135" i="4" s="1"/>
  <c r="J435" i="4"/>
  <c r="J436" i="4" s="1"/>
  <c r="J437" i="4" s="1"/>
  <c r="J386" i="4"/>
  <c r="J387" i="4" s="1"/>
  <c r="J388" i="4" s="1"/>
  <c r="J371" i="4"/>
  <c r="J372" i="4" s="1"/>
  <c r="J373" i="4" s="1"/>
  <c r="J356" i="4"/>
  <c r="J357" i="4" s="1"/>
  <c r="J358" i="4" s="1"/>
  <c r="J340" i="4"/>
  <c r="J341" i="4" s="1"/>
  <c r="J342" i="4" s="1"/>
  <c r="J298" i="4"/>
  <c r="J299" i="4" s="1"/>
  <c r="J300" i="4" s="1"/>
  <c r="J283" i="4"/>
  <c r="J284" i="4" s="1"/>
  <c r="J285" i="4" s="1"/>
  <c r="J268" i="4"/>
  <c r="J269" i="4" s="1"/>
  <c r="J270" i="4" s="1"/>
  <c r="J253" i="4"/>
  <c r="J254" i="4" s="1"/>
  <c r="J255" i="4" s="1"/>
  <c r="J235" i="4"/>
  <c r="J236" i="4" s="1"/>
  <c r="J237" i="4" s="1"/>
  <c r="J220" i="4"/>
  <c r="J221" i="4" s="1"/>
  <c r="J222" i="4" s="1"/>
  <c r="J205" i="4"/>
  <c r="J206" i="4" s="1"/>
  <c r="J207" i="4" s="1"/>
  <c r="O435" i="4"/>
  <c r="O436" i="4" s="1"/>
  <c r="O437" i="4" s="1"/>
  <c r="F23" i="8" s="1"/>
  <c r="O386" i="4"/>
  <c r="O387" i="4" s="1"/>
  <c r="O388" i="4" s="1"/>
  <c r="O371" i="4"/>
  <c r="O372" i="4" s="1"/>
  <c r="O373" i="4" s="1"/>
  <c r="O356" i="4"/>
  <c r="O357" i="4" s="1"/>
  <c r="O358" i="4" s="1"/>
  <c r="O340" i="4"/>
  <c r="O341" i="4" s="1"/>
  <c r="O342" i="4" s="1"/>
  <c r="O298" i="4"/>
  <c r="O299" i="4" s="1"/>
  <c r="O300" i="4" s="1"/>
  <c r="O283" i="4"/>
  <c r="O284" i="4" s="1"/>
  <c r="O285" i="4" s="1"/>
  <c r="O268" i="4"/>
  <c r="O269" i="4" s="1"/>
  <c r="O270" i="4" s="1"/>
  <c r="O253" i="4"/>
  <c r="O254" i="4" s="1"/>
  <c r="O255" i="4" s="1"/>
  <c r="O235" i="4"/>
  <c r="O236" i="4" s="1"/>
  <c r="O237" i="4" s="1"/>
  <c r="O220" i="4"/>
  <c r="O221" i="4" s="1"/>
  <c r="O222" i="4" s="1"/>
  <c r="O205" i="4"/>
  <c r="O206" i="4" s="1"/>
  <c r="O207" i="4" s="1"/>
  <c r="O180" i="4"/>
  <c r="O181" i="4" s="1"/>
  <c r="O182" i="4" s="1"/>
  <c r="O165" i="4"/>
  <c r="O166" i="4" s="1"/>
  <c r="O167" i="4" s="1"/>
  <c r="O150" i="4"/>
  <c r="O151" i="4" s="1"/>
  <c r="O152" i="4" s="1"/>
  <c r="O133" i="4"/>
  <c r="O134" i="4" s="1"/>
  <c r="O135" i="4" s="1"/>
  <c r="N24" i="4"/>
  <c r="N25" i="4" s="1"/>
  <c r="N26" i="4" s="1"/>
  <c r="E10" i="8" s="1"/>
  <c r="J55" i="4"/>
  <c r="J56" i="4" s="1"/>
  <c r="J57" i="4" s="1"/>
  <c r="N55" i="4"/>
  <c r="N56" i="4" s="1"/>
  <c r="N57" i="4" s="1"/>
  <c r="E13" i="8" s="1"/>
  <c r="J70" i="4"/>
  <c r="J71" i="4" s="1"/>
  <c r="J72" i="4" s="1"/>
  <c r="N70" i="4"/>
  <c r="N71" i="4" s="1"/>
  <c r="N72" i="4" s="1"/>
  <c r="J96" i="4"/>
  <c r="J97" i="4" s="1"/>
  <c r="J98" i="4" s="1"/>
  <c r="N96" i="4"/>
  <c r="N97" i="4" s="1"/>
  <c r="N98" i="4" s="1"/>
  <c r="E19" i="8" s="1"/>
  <c r="J111" i="4"/>
  <c r="J112" i="4" s="1"/>
  <c r="J113" i="4" s="1"/>
  <c r="N111" i="4"/>
  <c r="N112" i="4" s="1"/>
  <c r="N113" i="4" s="1"/>
  <c r="J127" i="4"/>
  <c r="J128" i="4" s="1"/>
  <c r="J129" i="4" s="1"/>
  <c r="N127" i="4"/>
  <c r="N128" i="4" s="1"/>
  <c r="N129" i="4" s="1"/>
  <c r="J144" i="4"/>
  <c r="J145" i="4" s="1"/>
  <c r="J146" i="4" s="1"/>
  <c r="N144" i="4"/>
  <c r="N145" i="4" s="1"/>
  <c r="N146" i="4" s="1"/>
  <c r="J159" i="4"/>
  <c r="J160" i="4" s="1"/>
  <c r="J161" i="4" s="1"/>
  <c r="N159" i="4"/>
  <c r="N160" i="4" s="1"/>
  <c r="N161" i="4" s="1"/>
  <c r="J174" i="4"/>
  <c r="J175" i="4" s="1"/>
  <c r="J176" i="4" s="1"/>
  <c r="N174" i="4"/>
  <c r="N175" i="4" s="1"/>
  <c r="N176" i="4" s="1"/>
  <c r="J189" i="4"/>
  <c r="J190" i="4" s="1"/>
  <c r="J191" i="4" s="1"/>
  <c r="N189" i="4"/>
  <c r="N190" i="4" s="1"/>
  <c r="N191" i="4" s="1"/>
  <c r="J199" i="4"/>
  <c r="J200" i="4" s="1"/>
  <c r="J201" i="4" s="1"/>
  <c r="N199" i="4"/>
  <c r="N200" i="4" s="1"/>
  <c r="N201" i="4" s="1"/>
  <c r="J214" i="4"/>
  <c r="J215" i="4" s="1"/>
  <c r="J216" i="4" s="1"/>
  <c r="N214" i="4"/>
  <c r="N215" i="4" s="1"/>
  <c r="N216" i="4" s="1"/>
  <c r="J229" i="4"/>
  <c r="J230" i="4" s="1"/>
  <c r="J231" i="4" s="1"/>
  <c r="N229" i="4"/>
  <c r="N230" i="4" s="1"/>
  <c r="N231" i="4" s="1"/>
  <c r="J247" i="4"/>
  <c r="J248" i="4" s="1"/>
  <c r="J249" i="4" s="1"/>
  <c r="N247" i="4"/>
  <c r="N248" i="4" s="1"/>
  <c r="N249" i="4" s="1"/>
  <c r="J262" i="4"/>
  <c r="J263" i="4" s="1"/>
  <c r="J264" i="4" s="1"/>
  <c r="N262" i="4"/>
  <c r="N263" i="4" s="1"/>
  <c r="N264" i="4" s="1"/>
  <c r="J277" i="4"/>
  <c r="J278" i="4" s="1"/>
  <c r="J279" i="4" s="1"/>
  <c r="N277" i="4"/>
  <c r="N278" i="4" s="1"/>
  <c r="N279" i="4" s="1"/>
  <c r="J292" i="4"/>
  <c r="J293" i="4" s="1"/>
  <c r="J294" i="4" s="1"/>
  <c r="N292" i="4"/>
  <c r="N293" i="4" s="1"/>
  <c r="N294" i="4" s="1"/>
  <c r="J334" i="4"/>
  <c r="J335" i="4" s="1"/>
  <c r="J336" i="4" s="1"/>
  <c r="N334" i="4"/>
  <c r="N335" i="4" s="1"/>
  <c r="N336" i="4" s="1"/>
  <c r="J350" i="4"/>
  <c r="J351" i="4" s="1"/>
  <c r="J352" i="4" s="1"/>
  <c r="N350" i="4"/>
  <c r="N351" i="4" s="1"/>
  <c r="N352" i="4" s="1"/>
  <c r="J365" i="4"/>
  <c r="J366" i="4" s="1"/>
  <c r="J367" i="4" s="1"/>
  <c r="N365" i="4"/>
  <c r="N366" i="4" s="1"/>
  <c r="N367" i="4" s="1"/>
  <c r="J380" i="4"/>
  <c r="J381" i="4" s="1"/>
  <c r="J382" i="4" s="1"/>
  <c r="N380" i="4"/>
  <c r="N381" i="4" s="1"/>
  <c r="N382" i="4" s="1"/>
  <c r="O45" i="4"/>
  <c r="O46" i="4" s="1"/>
  <c r="O47" i="4" s="1"/>
  <c r="O61" i="4"/>
  <c r="O62" i="4" s="1"/>
  <c r="O63" i="4" s="1"/>
  <c r="F14" i="8" s="1"/>
  <c r="O76" i="4"/>
  <c r="O77" i="4" s="1"/>
  <c r="O78" i="4" s="1"/>
  <c r="J117" i="4"/>
  <c r="J118" i="4" s="1"/>
  <c r="J119" i="4" s="1"/>
  <c r="H133" i="4"/>
  <c r="H134" i="4" s="1"/>
  <c r="H135" i="4" s="1"/>
  <c r="N133" i="4"/>
  <c r="N134" i="4" s="1"/>
  <c r="N135" i="4" s="1"/>
  <c r="H150" i="4"/>
  <c r="H151" i="4" s="1"/>
  <c r="H152" i="4" s="1"/>
  <c r="J165" i="4"/>
  <c r="J166" i="4" s="1"/>
  <c r="J167" i="4" s="1"/>
  <c r="N165" i="4"/>
  <c r="N166" i="4" s="1"/>
  <c r="N167" i="4" s="1"/>
  <c r="Q10" i="1"/>
  <c r="P10" i="1"/>
  <c r="Q5" i="1"/>
  <c r="R55" i="4" s="1"/>
  <c r="Q174" i="4"/>
  <c r="Q380" i="4"/>
  <c r="Q111" i="4"/>
  <c r="Q229" i="4"/>
  <c r="Q292" i="4"/>
  <c r="Q55" i="4"/>
  <c r="Q189" i="4"/>
  <c r="Q247" i="4"/>
  <c r="Q334" i="4"/>
  <c r="Q39" i="4"/>
  <c r="Q127" i="4"/>
  <c r="Q24" i="4"/>
  <c r="Q70" i="4"/>
  <c r="Q144" i="4"/>
  <c r="Q199" i="4"/>
  <c r="Q262" i="4"/>
  <c r="Q350" i="4"/>
  <c r="Q428" i="4"/>
  <c r="Q96" i="4"/>
  <c r="Q159" i="4"/>
  <c r="Q214" i="4"/>
  <c r="Q277" i="4"/>
  <c r="K387" i="4"/>
  <c r="K372" i="4"/>
  <c r="K357" i="4"/>
  <c r="K341" i="4"/>
  <c r="K342" i="4"/>
  <c r="K299" i="4"/>
  <c r="K284" i="4"/>
  <c r="K270" i="4"/>
  <c r="K236" i="4"/>
  <c r="K254" i="4"/>
  <c r="K255" i="4"/>
  <c r="K221" i="4"/>
  <c r="K206" i="4"/>
  <c r="K207" i="4"/>
  <c r="K181" i="4"/>
  <c r="K182" i="4"/>
  <c r="K166" i="4"/>
  <c r="K151" i="4"/>
  <c r="K134" i="4"/>
  <c r="K135" i="4"/>
  <c r="K118" i="4"/>
  <c r="K119" i="4"/>
  <c r="K103" i="4"/>
  <c r="K77" i="4"/>
  <c r="K62" i="4"/>
  <c r="K63" i="4"/>
  <c r="K47" i="4"/>
  <c r="K429" i="4"/>
  <c r="K30" i="4"/>
  <c r="K381" i="4"/>
  <c r="K382" i="4"/>
  <c r="K366" i="4"/>
  <c r="K367" i="4"/>
  <c r="K351" i="4"/>
  <c r="K352" i="4"/>
  <c r="K335" i="4"/>
  <c r="K293" i="4"/>
  <c r="K294" i="4"/>
  <c r="K278" i="4"/>
  <c r="K279" i="4"/>
  <c r="K263" i="4"/>
  <c r="K264" i="4"/>
  <c r="K248" i="4"/>
  <c r="K230" i="4"/>
  <c r="K231" i="4"/>
  <c r="K215" i="4"/>
  <c r="K216" i="4"/>
  <c r="K200" i="4"/>
  <c r="K190" i="4"/>
  <c r="K175" i="4"/>
  <c r="K160" i="4"/>
  <c r="K161" i="4"/>
  <c r="K145" i="4"/>
  <c r="K146" i="4"/>
  <c r="K112" i="4"/>
  <c r="K117" i="4" s="1"/>
  <c r="K128" i="4"/>
  <c r="K97" i="4"/>
  <c r="K98" i="4"/>
  <c r="K71" i="4"/>
  <c r="K72" i="4"/>
  <c r="K56" i="4"/>
  <c r="K169" i="4"/>
  <c r="K154" i="4"/>
  <c r="K137" i="4"/>
  <c r="K40" i="4"/>
  <c r="K41" i="4"/>
  <c r="K25" i="4"/>
  <c r="K184" i="4"/>
  <c r="D190" i="4"/>
  <c r="K375" i="4"/>
  <c r="K287" i="4"/>
  <c r="K224" i="4"/>
  <c r="K302" i="4"/>
  <c r="K239" i="4"/>
  <c r="K390" i="4"/>
  <c r="K272" i="4"/>
  <c r="K360" i="4"/>
  <c r="E191" i="4"/>
  <c r="K257" i="4"/>
  <c r="K344" i="4"/>
  <c r="K31" i="4"/>
  <c r="K209" i="4"/>
  <c r="K32" i="4"/>
  <c r="K86" i="4"/>
  <c r="K85" i="4"/>
  <c r="K12" i="4"/>
  <c r="K11" i="4"/>
  <c r="E121" i="4"/>
  <c r="E49" i="4"/>
  <c r="D15" i="1"/>
  <c r="D10" i="1"/>
  <c r="D5" i="1"/>
  <c r="D29" i="8"/>
  <c r="C29" i="8"/>
  <c r="E18" i="8"/>
  <c r="F18" i="8"/>
  <c r="G18" i="8"/>
  <c r="H18" i="8"/>
  <c r="D18" i="8"/>
  <c r="C18" i="8"/>
  <c r="B18" i="8"/>
  <c r="E7" i="8"/>
  <c r="F7" i="8"/>
  <c r="G7" i="8"/>
  <c r="H7" i="8"/>
  <c r="E8" i="8"/>
  <c r="F8" i="8"/>
  <c r="G8" i="8"/>
  <c r="H8" i="8"/>
  <c r="E9" i="8"/>
  <c r="F9" i="8"/>
  <c r="G9" i="8"/>
  <c r="H9" i="8"/>
  <c r="E16" i="8"/>
  <c r="F16" i="8"/>
  <c r="G16" i="8"/>
  <c r="H16" i="8"/>
  <c r="E17" i="8"/>
  <c r="F17" i="8"/>
  <c r="G17" i="8"/>
  <c r="H17" i="8"/>
  <c r="E24" i="8"/>
  <c r="F24" i="8"/>
  <c r="G24" i="8"/>
  <c r="H24" i="8"/>
  <c r="E25" i="8"/>
  <c r="F25" i="8"/>
  <c r="G25" i="8"/>
  <c r="H25" i="8"/>
  <c r="E26" i="8"/>
  <c r="F26" i="8"/>
  <c r="G26" i="8"/>
  <c r="H26" i="8"/>
  <c r="E27" i="8"/>
  <c r="F27" i="8"/>
  <c r="G27" i="8"/>
  <c r="H27" i="8"/>
  <c r="E28" i="8"/>
  <c r="F28" i="8"/>
  <c r="G28" i="8"/>
  <c r="H28" i="8"/>
  <c r="E29" i="8"/>
  <c r="F29" i="8"/>
  <c r="G29" i="8"/>
  <c r="H29" i="8"/>
  <c r="E30" i="8"/>
  <c r="F30" i="8"/>
  <c r="G30" i="8"/>
  <c r="H30" i="8"/>
  <c r="D30" i="8"/>
  <c r="D28" i="8"/>
  <c r="D27" i="8"/>
  <c r="D26" i="8"/>
  <c r="D25" i="8"/>
  <c r="C25" i="8"/>
  <c r="C30" i="8"/>
  <c r="C28" i="8"/>
  <c r="C27" i="8"/>
  <c r="C26" i="8"/>
  <c r="D24" i="8"/>
  <c r="D17" i="8"/>
  <c r="D16" i="8"/>
  <c r="D9" i="8"/>
  <c r="D8" i="8"/>
  <c r="C24" i="8"/>
  <c r="C23" i="8"/>
  <c r="C22" i="8"/>
  <c r="C20" i="8"/>
  <c r="C19" i="8"/>
  <c r="C17" i="8"/>
  <c r="C16" i="8"/>
  <c r="C14" i="8"/>
  <c r="C13" i="8"/>
  <c r="C11" i="8"/>
  <c r="C10" i="8"/>
  <c r="C9" i="8"/>
  <c r="C8" i="8"/>
  <c r="B8" i="8"/>
  <c r="B9" i="8"/>
  <c r="B10" i="8"/>
  <c r="B11" i="8"/>
  <c r="B13" i="8"/>
  <c r="B14" i="8"/>
  <c r="B16" i="8"/>
  <c r="B17" i="8"/>
  <c r="B19" i="8"/>
  <c r="B20" i="8"/>
  <c r="B22" i="8"/>
  <c r="B23" i="8"/>
  <c r="A23" i="8"/>
  <c r="A22" i="8"/>
  <c r="A20" i="8"/>
  <c r="A19" i="8"/>
  <c r="A18" i="8"/>
  <c r="A17" i="8"/>
  <c r="A16" i="8"/>
  <c r="A14" i="8"/>
  <c r="A13" i="8"/>
  <c r="A11" i="8"/>
  <c r="A9" i="8"/>
  <c r="A8" i="8"/>
  <c r="A10" i="8"/>
  <c r="D10" i="4"/>
  <c r="E22" i="8"/>
  <c r="G15" i="6"/>
  <c r="F15" i="6"/>
  <c r="E15" i="6"/>
  <c r="D15" i="6"/>
  <c r="G2" i="6"/>
  <c r="F2" i="6"/>
  <c r="E2" i="6"/>
  <c r="D2" i="6"/>
  <c r="M15" i="6"/>
  <c r="L15" i="6"/>
  <c r="K15" i="6"/>
  <c r="J15" i="6"/>
  <c r="M2" i="6"/>
  <c r="L2" i="6"/>
  <c r="K2" i="6"/>
  <c r="J2" i="6"/>
  <c r="F11" i="5"/>
  <c r="F10" i="5" s="1"/>
  <c r="E11" i="5"/>
  <c r="E10" i="5" s="1"/>
  <c r="D11" i="5"/>
  <c r="C11" i="5"/>
  <c r="C10" i="5" s="1"/>
  <c r="F6" i="5"/>
  <c r="F5" i="5" s="1"/>
  <c r="E6" i="5"/>
  <c r="E5" i="5" s="1"/>
  <c r="D6" i="5"/>
  <c r="D5" i="5" s="1"/>
  <c r="C6" i="5"/>
  <c r="C5" i="5" s="1"/>
  <c r="C4" i="5" l="1"/>
  <c r="C39" i="9" s="1"/>
  <c r="C38" i="9" s="1"/>
  <c r="M63" i="4"/>
  <c r="D14" i="8" s="1"/>
  <c r="Q62" i="4"/>
  <c r="R313" i="4"/>
  <c r="G14" i="11"/>
  <c r="G7" i="11"/>
  <c r="G9" i="11" s="1"/>
  <c r="G10" i="11" s="1"/>
  <c r="G4" i="11" s="1"/>
  <c r="E96" i="8"/>
  <c r="E95" i="8" s="1"/>
  <c r="E126" i="8" s="1"/>
  <c r="D32" i="11"/>
  <c r="E32" i="11"/>
  <c r="F96" i="8"/>
  <c r="F95" i="8" s="1"/>
  <c r="F126" i="8" s="1"/>
  <c r="R314" i="4"/>
  <c r="M315" i="4"/>
  <c r="Q314" i="4"/>
  <c r="E4" i="5"/>
  <c r="F4" i="5"/>
  <c r="R319" i="4"/>
  <c r="G96" i="8"/>
  <c r="G95" i="8" s="1"/>
  <c r="G126" i="8" s="1"/>
  <c r="F32" i="11"/>
  <c r="Q319" i="4"/>
  <c r="G27" i="11"/>
  <c r="G20" i="11"/>
  <c r="G23" i="11" s="1"/>
  <c r="G24" i="11" s="1"/>
  <c r="G18" i="11" s="1"/>
  <c r="H99" i="8" s="1"/>
  <c r="H98" i="8" s="1"/>
  <c r="H127" i="8" s="1"/>
  <c r="G3" i="12" s="1"/>
  <c r="G2" i="12" s="1"/>
  <c r="M321" i="4"/>
  <c r="Q320" i="4"/>
  <c r="R320" i="4"/>
  <c r="Q221" i="4"/>
  <c r="Q181" i="4"/>
  <c r="R221" i="4"/>
  <c r="Q151" i="4"/>
  <c r="M152" i="4"/>
  <c r="R152" i="4" s="1"/>
  <c r="Q31" i="4"/>
  <c r="E6" i="8"/>
  <c r="G6" i="8"/>
  <c r="F6" i="8"/>
  <c r="O2" i="6"/>
  <c r="C2" i="9"/>
  <c r="R159" i="4"/>
  <c r="Q206" i="4"/>
  <c r="R181" i="4"/>
  <c r="R31" i="4"/>
  <c r="R206" i="4"/>
  <c r="R236" i="4"/>
  <c r="R428" i="4"/>
  <c r="R262" i="4"/>
  <c r="M237" i="4"/>
  <c r="Q237" i="4" s="1"/>
  <c r="R277" i="4"/>
  <c r="R144" i="4"/>
  <c r="Q182" i="4"/>
  <c r="R182" i="4"/>
  <c r="Q207" i="4"/>
  <c r="R207" i="4"/>
  <c r="M191" i="4"/>
  <c r="Q190" i="4"/>
  <c r="R190" i="4"/>
  <c r="E4" i="8"/>
  <c r="E5" i="8"/>
  <c r="R247" i="4"/>
  <c r="R96" i="4"/>
  <c r="R380" i="4"/>
  <c r="R229" i="4"/>
  <c r="R111" i="4"/>
  <c r="M167" i="4"/>
  <c r="R166" i="4"/>
  <c r="Q166" i="4"/>
  <c r="M300" i="4"/>
  <c r="R299" i="4"/>
  <c r="Q299" i="4"/>
  <c r="M388" i="4"/>
  <c r="R387" i="4"/>
  <c r="Q387" i="4"/>
  <c r="R32" i="4"/>
  <c r="Q32" i="4"/>
  <c r="M47" i="4"/>
  <c r="Q46" i="4"/>
  <c r="R46" i="4"/>
  <c r="M72" i="4"/>
  <c r="R71" i="4"/>
  <c r="Q71" i="4"/>
  <c r="M146" i="4"/>
  <c r="R145" i="4"/>
  <c r="Q145" i="4"/>
  <c r="M201" i="4"/>
  <c r="R200" i="4"/>
  <c r="Q200" i="4"/>
  <c r="M264" i="4"/>
  <c r="R263" i="4"/>
  <c r="Q263" i="4"/>
  <c r="M352" i="4"/>
  <c r="R351" i="4"/>
  <c r="Q351" i="4"/>
  <c r="M430" i="4"/>
  <c r="R429" i="4"/>
  <c r="Q429" i="4"/>
  <c r="M285" i="4"/>
  <c r="R284" i="4"/>
  <c r="Q284" i="4"/>
  <c r="M57" i="4"/>
  <c r="R56" i="4"/>
  <c r="Q56" i="4"/>
  <c r="M249" i="4"/>
  <c r="Q248" i="4"/>
  <c r="R248" i="4"/>
  <c r="R365" i="4"/>
  <c r="R24" i="4"/>
  <c r="R199" i="4"/>
  <c r="M119" i="4"/>
  <c r="R118" i="4"/>
  <c r="Q118" i="4"/>
  <c r="M255" i="4"/>
  <c r="R254" i="4"/>
  <c r="Q254" i="4"/>
  <c r="M342" i="4"/>
  <c r="Q341" i="4"/>
  <c r="R341" i="4"/>
  <c r="M437" i="4"/>
  <c r="Q436" i="4"/>
  <c r="R436" i="4"/>
  <c r="Q222" i="4"/>
  <c r="R222" i="4"/>
  <c r="M98" i="4"/>
  <c r="R97" i="4"/>
  <c r="Q97" i="4"/>
  <c r="M161" i="4"/>
  <c r="R160" i="4"/>
  <c r="Q160" i="4"/>
  <c r="M216" i="4"/>
  <c r="R215" i="4"/>
  <c r="Q215" i="4"/>
  <c r="M279" i="4"/>
  <c r="Q278" i="4"/>
  <c r="R278" i="4"/>
  <c r="M367" i="4"/>
  <c r="R366" i="4"/>
  <c r="Q366" i="4"/>
  <c r="M41" i="4"/>
  <c r="R40" i="4"/>
  <c r="Q40" i="4"/>
  <c r="M373" i="4"/>
  <c r="Q372" i="4"/>
  <c r="R372" i="4"/>
  <c r="M129" i="4"/>
  <c r="R128" i="4"/>
  <c r="Q128" i="4"/>
  <c r="M336" i="4"/>
  <c r="R335" i="4"/>
  <c r="Q335" i="4"/>
  <c r="F5" i="8"/>
  <c r="F4" i="8"/>
  <c r="R214" i="4"/>
  <c r="R350" i="4"/>
  <c r="R70" i="4"/>
  <c r="G4" i="8"/>
  <c r="G5" i="8"/>
  <c r="R334" i="4"/>
  <c r="R189" i="4"/>
  <c r="R127" i="4"/>
  <c r="R292" i="4"/>
  <c r="R174" i="4"/>
  <c r="R39" i="4"/>
  <c r="M135" i="4"/>
  <c r="R134" i="4"/>
  <c r="Q134" i="4"/>
  <c r="M78" i="4"/>
  <c r="R77" i="4"/>
  <c r="Q77" i="4"/>
  <c r="M270" i="4"/>
  <c r="R269" i="4"/>
  <c r="Q269" i="4"/>
  <c r="M358" i="4"/>
  <c r="R357" i="4"/>
  <c r="Q357" i="4"/>
  <c r="M104" i="4"/>
  <c r="R103" i="4"/>
  <c r="Q103" i="4"/>
  <c r="M26" i="4"/>
  <c r="Q25" i="4"/>
  <c r="R25" i="4"/>
  <c r="M113" i="4"/>
  <c r="Q112" i="4"/>
  <c r="R112" i="4"/>
  <c r="M176" i="4"/>
  <c r="R175" i="4"/>
  <c r="Q175" i="4"/>
  <c r="M231" i="4"/>
  <c r="Q230" i="4"/>
  <c r="R230" i="4"/>
  <c r="M294" i="4"/>
  <c r="R293" i="4"/>
  <c r="Q293" i="4"/>
  <c r="M382" i="4"/>
  <c r="Q381" i="4"/>
  <c r="R381" i="4"/>
  <c r="D10" i="5"/>
  <c r="D4" i="5" s="1"/>
  <c r="Q386" i="4"/>
  <c r="Q356" i="4"/>
  <c r="Q298" i="4"/>
  <c r="Q268" i="4"/>
  <c r="Q235" i="4"/>
  <c r="Q205" i="4"/>
  <c r="Q165" i="4"/>
  <c r="Q133" i="4"/>
  <c r="Q117" i="4"/>
  <c r="Q61" i="4"/>
  <c r="Q76" i="4"/>
  <c r="Q435" i="4"/>
  <c r="Q371" i="4"/>
  <c r="Q340" i="4"/>
  <c r="Q283" i="4"/>
  <c r="Q253" i="4"/>
  <c r="Q220" i="4"/>
  <c r="Q180" i="4"/>
  <c r="Q150" i="4"/>
  <c r="Q102" i="4"/>
  <c r="Q30" i="4"/>
  <c r="Q45" i="4"/>
  <c r="R117" i="4"/>
  <c r="R61" i="4"/>
  <c r="R356" i="4"/>
  <c r="R235" i="4"/>
  <c r="R205" i="4"/>
  <c r="R435" i="4"/>
  <c r="R371" i="4"/>
  <c r="R340" i="4"/>
  <c r="R283" i="4"/>
  <c r="R253" i="4"/>
  <c r="R220" i="4"/>
  <c r="R180" i="4"/>
  <c r="R150" i="4"/>
  <c r="R102" i="4"/>
  <c r="R30" i="4"/>
  <c r="R386" i="4"/>
  <c r="R298" i="4"/>
  <c r="R76" i="4"/>
  <c r="R45" i="4"/>
  <c r="R268" i="4"/>
  <c r="R165" i="4"/>
  <c r="R133" i="4"/>
  <c r="O15" i="6"/>
  <c r="G6" i="5"/>
  <c r="H6" i="5" s="1"/>
  <c r="G5" i="5"/>
  <c r="G11" i="5"/>
  <c r="H11" i="5" s="1"/>
  <c r="F2" i="9" l="1"/>
  <c r="F39" i="9"/>
  <c r="F38" i="9" s="1"/>
  <c r="E2" i="9"/>
  <c r="E39" i="9"/>
  <c r="E38" i="9" s="1"/>
  <c r="H11" i="8"/>
  <c r="Q63" i="4"/>
  <c r="H14" i="8" s="1"/>
  <c r="R63" i="4"/>
  <c r="R315" i="4"/>
  <c r="Q315" i="4"/>
  <c r="G10" i="5"/>
  <c r="H10" i="5" s="1"/>
  <c r="E11" i="10"/>
  <c r="E13" i="10" s="1"/>
  <c r="E10" i="10" s="1"/>
  <c r="E7" i="10"/>
  <c r="E6" i="10" s="1"/>
  <c r="F40" i="11"/>
  <c r="G102" i="8" s="1"/>
  <c r="G101" i="8" s="1"/>
  <c r="F41" i="11"/>
  <c r="G107" i="8" s="1"/>
  <c r="G106" i="8" s="1"/>
  <c r="G123" i="8" s="1"/>
  <c r="G5" i="14" s="1"/>
  <c r="F42" i="11"/>
  <c r="G112" i="8" s="1"/>
  <c r="E42" i="11"/>
  <c r="F112" i="8" s="1"/>
  <c r="E40" i="11"/>
  <c r="F102" i="8" s="1"/>
  <c r="F101" i="8" s="1"/>
  <c r="E41" i="11"/>
  <c r="F107" i="8" s="1"/>
  <c r="F106" i="8" s="1"/>
  <c r="F123" i="8" s="1"/>
  <c r="F5" i="14" s="1"/>
  <c r="F7" i="10"/>
  <c r="F6" i="10" s="1"/>
  <c r="F11" i="10"/>
  <c r="F13" i="10" s="1"/>
  <c r="F10" i="10" s="1"/>
  <c r="D41" i="11"/>
  <c r="E107" i="8" s="1"/>
  <c r="E106" i="8" s="1"/>
  <c r="E123" i="8" s="1"/>
  <c r="E5" i="14" s="1"/>
  <c r="D40" i="11"/>
  <c r="E102" i="8" s="1"/>
  <c r="E101" i="8" s="1"/>
  <c r="D42" i="11"/>
  <c r="E112" i="8" s="1"/>
  <c r="R321" i="4"/>
  <c r="Q321" i="4"/>
  <c r="D7" i="10"/>
  <c r="D6" i="10" s="1"/>
  <c r="D11" i="10"/>
  <c r="D13" i="10" s="1"/>
  <c r="D10" i="10" s="1"/>
  <c r="G32" i="11"/>
  <c r="H96" i="8"/>
  <c r="H95" i="8" s="1"/>
  <c r="H126" i="8" s="1"/>
  <c r="Q152" i="4"/>
  <c r="R237" i="4"/>
  <c r="E117" i="8"/>
  <c r="H5" i="5"/>
  <c r="G4" i="5"/>
  <c r="R176" i="4"/>
  <c r="Q176" i="4"/>
  <c r="R358" i="4"/>
  <c r="Q358" i="4"/>
  <c r="R231" i="4"/>
  <c r="Q231" i="4"/>
  <c r="R135" i="4"/>
  <c r="Q135" i="4"/>
  <c r="R336" i="4"/>
  <c r="Q336" i="4"/>
  <c r="R342" i="4"/>
  <c r="Q342" i="4"/>
  <c r="R167" i="4"/>
  <c r="Q167" i="4"/>
  <c r="R294" i="4"/>
  <c r="Q294" i="4"/>
  <c r="R26" i="4"/>
  <c r="Q26" i="4"/>
  <c r="H10" i="8" s="1"/>
  <c r="D10" i="8"/>
  <c r="D4" i="8" s="1"/>
  <c r="Q78" i="4"/>
  <c r="R78" i="4"/>
  <c r="R279" i="4"/>
  <c r="Q279" i="4"/>
  <c r="R437" i="4"/>
  <c r="Q437" i="4"/>
  <c r="H23" i="8" s="1"/>
  <c r="D23" i="8"/>
  <c r="R430" i="4"/>
  <c r="Q430" i="4"/>
  <c r="H22" i="8" s="1"/>
  <c r="H6" i="8" s="1"/>
  <c r="D22" i="8"/>
  <c r="D6" i="8" s="1"/>
  <c r="R146" i="4"/>
  <c r="Q146" i="4"/>
  <c r="R47" i="4"/>
  <c r="Q47" i="4"/>
  <c r="Q300" i="4"/>
  <c r="R300" i="4"/>
  <c r="Q104" i="4"/>
  <c r="H20" i="8" s="1"/>
  <c r="R104" i="4"/>
  <c r="D20" i="8"/>
  <c r="R216" i="4"/>
  <c r="Q216" i="4"/>
  <c r="R249" i="4"/>
  <c r="Q249" i="4"/>
  <c r="R352" i="4"/>
  <c r="Q352" i="4"/>
  <c r="Q72" i="4"/>
  <c r="R72" i="4"/>
  <c r="R382" i="4"/>
  <c r="Q382" i="4"/>
  <c r="R113" i="4"/>
  <c r="Q113" i="4"/>
  <c r="Q270" i="4"/>
  <c r="R270" i="4"/>
  <c r="R373" i="4"/>
  <c r="Q373" i="4"/>
  <c r="R367" i="4"/>
  <c r="Q367" i="4"/>
  <c r="R98" i="4"/>
  <c r="Q98" i="4"/>
  <c r="H19" i="8" s="1"/>
  <c r="D19" i="8"/>
  <c r="R119" i="4"/>
  <c r="Q119" i="4"/>
  <c r="R285" i="4"/>
  <c r="Q285" i="4"/>
  <c r="R201" i="4"/>
  <c r="Q201" i="4"/>
  <c r="R388" i="4"/>
  <c r="Q388" i="4"/>
  <c r="R191" i="4"/>
  <c r="Q191" i="4"/>
  <c r="Q129" i="4"/>
  <c r="R129" i="4"/>
  <c r="R41" i="4"/>
  <c r="Q41" i="4"/>
  <c r="R161" i="4"/>
  <c r="Q161" i="4"/>
  <c r="R255" i="4"/>
  <c r="Q255" i="4"/>
  <c r="R57" i="4"/>
  <c r="Q57" i="4"/>
  <c r="H13" i="8" s="1"/>
  <c r="D13" i="8"/>
  <c r="R264" i="4"/>
  <c r="Q264" i="4"/>
  <c r="F117" i="8"/>
  <c r="G117" i="8"/>
  <c r="F111" i="8" l="1"/>
  <c r="F124" i="8" s="1"/>
  <c r="F8" i="14" s="1"/>
  <c r="E111" i="8"/>
  <c r="G2" i="9"/>
  <c r="G39" i="9"/>
  <c r="G38" i="9" s="1"/>
  <c r="E122" i="8"/>
  <c r="E2" i="14" s="1"/>
  <c r="G7" i="10"/>
  <c r="G6" i="10" s="1"/>
  <c r="G11" i="10"/>
  <c r="G13" i="10" s="1"/>
  <c r="G10" i="10" s="1"/>
  <c r="G40" i="11"/>
  <c r="H102" i="8" s="1"/>
  <c r="H101" i="8" s="1"/>
  <c r="G41" i="11"/>
  <c r="H107" i="8" s="1"/>
  <c r="H106" i="8" s="1"/>
  <c r="H123" i="8" s="1"/>
  <c r="H5" i="14" s="1"/>
  <c r="G42" i="11"/>
  <c r="H112" i="8" s="1"/>
  <c r="F2" i="13"/>
  <c r="F34" i="8"/>
  <c r="G2" i="13"/>
  <c r="G34" i="8"/>
  <c r="E2" i="13"/>
  <c r="E34" i="8"/>
  <c r="H4" i="5"/>
  <c r="H5" i="8"/>
  <c r="H117" i="8" s="1"/>
  <c r="H4" i="8"/>
  <c r="D5" i="8"/>
  <c r="F122" i="8"/>
  <c r="F2" i="14" s="1"/>
  <c r="G122" i="8"/>
  <c r="G2" i="14" s="1"/>
  <c r="E124" i="8" l="1"/>
  <c r="E8" i="14" s="1"/>
  <c r="E2" i="8"/>
  <c r="H111" i="8"/>
  <c r="H124" i="8" s="1"/>
  <c r="H8" i="14" s="1"/>
  <c r="G111" i="8"/>
  <c r="G124" i="8" s="1"/>
  <c r="G8" i="14" s="1"/>
  <c r="H122" i="8"/>
  <c r="H2" i="14" s="1"/>
  <c r="H2" i="13"/>
  <c r="H34" i="8"/>
  <c r="F2" i="8"/>
  <c r="A24" i="4"/>
  <c r="A14" i="4"/>
  <c r="B210" i="4"/>
  <c r="E445" i="4"/>
  <c r="D445" i="4"/>
  <c r="C445" i="4"/>
  <c r="B445" i="4"/>
  <c r="B30" i="8" s="1"/>
  <c r="A445" i="4"/>
  <c r="A30" i="8" s="1"/>
  <c r="E444" i="4"/>
  <c r="D444" i="4"/>
  <c r="C444" i="4"/>
  <c r="B444" i="4"/>
  <c r="B29" i="8" s="1"/>
  <c r="A444" i="4"/>
  <c r="A29" i="8" s="1"/>
  <c r="E443" i="4"/>
  <c r="D443" i="4"/>
  <c r="C443" i="4"/>
  <c r="B443" i="4"/>
  <c r="B28" i="8" s="1"/>
  <c r="A443" i="4"/>
  <c r="A28" i="8" s="1"/>
  <c r="E442" i="4"/>
  <c r="D442" i="4"/>
  <c r="C442" i="4"/>
  <c r="B442" i="4"/>
  <c r="B27" i="8" s="1"/>
  <c r="A442" i="4"/>
  <c r="A27" i="8" s="1"/>
  <c r="E441" i="4"/>
  <c r="D441" i="4"/>
  <c r="C441" i="4"/>
  <c r="B441" i="4"/>
  <c r="B26" i="8" s="1"/>
  <c r="A441" i="4"/>
  <c r="A26" i="8" s="1"/>
  <c r="E440" i="4"/>
  <c r="D440" i="4"/>
  <c r="C440" i="4"/>
  <c r="B440" i="4"/>
  <c r="B25" i="8" s="1"/>
  <c r="A440" i="4"/>
  <c r="A25" i="8" s="1"/>
  <c r="E439" i="4"/>
  <c r="D439" i="4"/>
  <c r="C439" i="4"/>
  <c r="B439" i="4"/>
  <c r="B24" i="8" s="1"/>
  <c r="A439" i="4"/>
  <c r="A24" i="8" s="1"/>
  <c r="B438" i="4"/>
  <c r="A438" i="4"/>
  <c r="E431" i="4"/>
  <c r="E436" i="4" s="1"/>
  <c r="D431" i="4"/>
  <c r="D437" i="4" s="1"/>
  <c r="B431" i="4"/>
  <c r="A431" i="4"/>
  <c r="E424" i="4"/>
  <c r="E429" i="4" s="1"/>
  <c r="D424" i="4"/>
  <c r="D429" i="4" s="1"/>
  <c r="B424" i="4"/>
  <c r="A424" i="4"/>
  <c r="B423" i="4"/>
  <c r="A423" i="4"/>
  <c r="E422" i="4"/>
  <c r="D422" i="4"/>
  <c r="C422" i="4"/>
  <c r="B422" i="4"/>
  <c r="A422" i="4"/>
  <c r="E421" i="4"/>
  <c r="D421" i="4"/>
  <c r="C421" i="4"/>
  <c r="B421" i="4"/>
  <c r="A421" i="4"/>
  <c r="E420" i="4"/>
  <c r="D420" i="4"/>
  <c r="C420" i="4"/>
  <c r="B420" i="4"/>
  <c r="A420" i="4"/>
  <c r="E419" i="4"/>
  <c r="D419" i="4"/>
  <c r="C419" i="4"/>
  <c r="B419" i="4"/>
  <c r="A419" i="4"/>
  <c r="E416" i="4"/>
  <c r="D416" i="4"/>
  <c r="C416" i="4"/>
  <c r="B416" i="4"/>
  <c r="A416" i="4"/>
  <c r="E415" i="4"/>
  <c r="D415" i="4"/>
  <c r="C415" i="4"/>
  <c r="B415" i="4"/>
  <c r="A415" i="4"/>
  <c r="E414" i="4"/>
  <c r="D414" i="4"/>
  <c r="C414" i="4"/>
  <c r="B414" i="4"/>
  <c r="A414" i="4"/>
  <c r="B413" i="4"/>
  <c r="A413" i="4"/>
  <c r="E412" i="4"/>
  <c r="D412" i="4"/>
  <c r="C412" i="4"/>
  <c r="B412" i="4"/>
  <c r="A412" i="4"/>
  <c r="B411" i="4"/>
  <c r="A411" i="4"/>
  <c r="B410" i="4"/>
  <c r="A410" i="4"/>
  <c r="B409" i="4"/>
  <c r="A409" i="4"/>
  <c r="B408" i="4"/>
  <c r="A408" i="4"/>
  <c r="E407" i="4"/>
  <c r="D407" i="4"/>
  <c r="C407" i="4"/>
  <c r="B407" i="4"/>
  <c r="A407" i="4"/>
  <c r="B406" i="4"/>
  <c r="A406" i="4"/>
  <c r="B405" i="4"/>
  <c r="A405" i="4"/>
  <c r="B404" i="4"/>
  <c r="A404" i="4"/>
  <c r="E403" i="4"/>
  <c r="D403" i="4"/>
  <c r="C403" i="4"/>
  <c r="B403" i="4"/>
  <c r="A403" i="4"/>
  <c r="E402" i="4"/>
  <c r="D402" i="4"/>
  <c r="C402" i="4"/>
  <c r="B402" i="4"/>
  <c r="A402" i="4"/>
  <c r="E401" i="4"/>
  <c r="D401" i="4"/>
  <c r="C401" i="4"/>
  <c r="B401" i="4"/>
  <c r="A401" i="4"/>
  <c r="E400" i="4"/>
  <c r="D400" i="4"/>
  <c r="C400" i="4"/>
  <c r="B400" i="4"/>
  <c r="A400" i="4"/>
  <c r="B399" i="4"/>
  <c r="A399" i="4"/>
  <c r="E398" i="4"/>
  <c r="D398" i="4"/>
  <c r="B398" i="4"/>
  <c r="A398" i="4"/>
  <c r="E397" i="4"/>
  <c r="D397" i="4"/>
  <c r="C397" i="4"/>
  <c r="B397" i="4"/>
  <c r="A397" i="4"/>
  <c r="E396" i="4"/>
  <c r="D396" i="4"/>
  <c r="C396" i="4"/>
  <c r="B396" i="4"/>
  <c r="A396" i="4"/>
  <c r="E395" i="4"/>
  <c r="D395" i="4"/>
  <c r="C395" i="4"/>
  <c r="B395" i="4"/>
  <c r="A395" i="4"/>
  <c r="E394" i="4"/>
  <c r="D394" i="4"/>
  <c r="C394" i="4"/>
  <c r="B394" i="4"/>
  <c r="A394" i="4"/>
  <c r="E393" i="4"/>
  <c r="D393" i="4"/>
  <c r="C393" i="4"/>
  <c r="B393" i="4"/>
  <c r="A393" i="4"/>
  <c r="E392" i="4"/>
  <c r="D392" i="4"/>
  <c r="C392" i="4"/>
  <c r="B392" i="4"/>
  <c r="A392" i="4"/>
  <c r="E391" i="4"/>
  <c r="D391" i="4"/>
  <c r="C391" i="4"/>
  <c r="B391" i="4"/>
  <c r="A391" i="4"/>
  <c r="E376" i="4"/>
  <c r="E390" i="4" s="1"/>
  <c r="D376" i="4"/>
  <c r="D388" i="4" s="1"/>
  <c r="B376" i="4"/>
  <c r="A376" i="4"/>
  <c r="E361" i="4"/>
  <c r="E372" i="4" s="1"/>
  <c r="D361" i="4"/>
  <c r="B361" i="4"/>
  <c r="A361" i="4"/>
  <c r="E346" i="4"/>
  <c r="D346" i="4"/>
  <c r="B346" i="4"/>
  <c r="A346" i="4"/>
  <c r="B345" i="4"/>
  <c r="A345" i="4"/>
  <c r="E330" i="4"/>
  <c r="E344" i="4" s="1"/>
  <c r="D330" i="4"/>
  <c r="C330" i="4"/>
  <c r="B330" i="4"/>
  <c r="A330" i="4"/>
  <c r="B329" i="4"/>
  <c r="A329" i="4"/>
  <c r="B328" i="4"/>
  <c r="A328" i="4"/>
  <c r="B327" i="4"/>
  <c r="A327" i="4"/>
  <c r="E326" i="4"/>
  <c r="D326" i="4"/>
  <c r="B326" i="4"/>
  <c r="A326" i="4"/>
  <c r="B325" i="4"/>
  <c r="A325" i="4"/>
  <c r="A324" i="4"/>
  <c r="B309" i="4"/>
  <c r="A309" i="4"/>
  <c r="E308" i="4"/>
  <c r="D308" i="4"/>
  <c r="C308" i="4"/>
  <c r="B308" i="4"/>
  <c r="A308" i="4"/>
  <c r="B307" i="4"/>
  <c r="A307" i="4"/>
  <c r="B306" i="4"/>
  <c r="A306" i="4"/>
  <c r="E305" i="4"/>
  <c r="D305" i="4"/>
  <c r="C305" i="4"/>
  <c r="B305" i="4"/>
  <c r="A305" i="4"/>
  <c r="E304" i="4"/>
  <c r="D304" i="4"/>
  <c r="C304" i="4"/>
  <c r="B304" i="4"/>
  <c r="A304" i="4"/>
  <c r="E303" i="4"/>
  <c r="D303" i="4"/>
  <c r="C303" i="4"/>
  <c r="B303" i="4"/>
  <c r="A303" i="4"/>
  <c r="E302" i="4"/>
  <c r="D288" i="4"/>
  <c r="D299" i="4" s="1"/>
  <c r="C288" i="4"/>
  <c r="B288" i="4"/>
  <c r="A288" i="4"/>
  <c r="E273" i="4"/>
  <c r="E287" i="4" s="1"/>
  <c r="D273" i="4"/>
  <c r="B273" i="4"/>
  <c r="A273" i="4"/>
  <c r="E258" i="4"/>
  <c r="D258" i="4"/>
  <c r="B258" i="4"/>
  <c r="A258" i="4"/>
  <c r="E243" i="4"/>
  <c r="E257" i="4" s="1"/>
  <c r="D243" i="4"/>
  <c r="B243" i="4"/>
  <c r="A243" i="4"/>
  <c r="B242" i="4"/>
  <c r="A242" i="4"/>
  <c r="B241" i="4"/>
  <c r="A241" i="4"/>
  <c r="B240" i="4"/>
  <c r="A240" i="4"/>
  <c r="E225" i="4"/>
  <c r="D225" i="4"/>
  <c r="B225" i="4"/>
  <c r="A225" i="4"/>
  <c r="E210" i="4"/>
  <c r="E221" i="4" s="1"/>
  <c r="D210" i="4"/>
  <c r="A210" i="4"/>
  <c r="E195" i="4"/>
  <c r="D195" i="4"/>
  <c r="D207" i="4" s="1"/>
  <c r="B195" i="4"/>
  <c r="A195" i="4"/>
  <c r="B194" i="4"/>
  <c r="A194" i="4"/>
  <c r="B193" i="4"/>
  <c r="A193" i="4"/>
  <c r="B192" i="4"/>
  <c r="A192" i="4"/>
  <c r="B185" i="4"/>
  <c r="A185" i="4"/>
  <c r="E170" i="4"/>
  <c r="D170" i="4"/>
  <c r="B170" i="4"/>
  <c r="A170" i="4"/>
  <c r="E155" i="4"/>
  <c r="E169" i="4" s="1"/>
  <c r="D155" i="4"/>
  <c r="D169" i="4" s="1"/>
  <c r="B155" i="4"/>
  <c r="A155" i="4"/>
  <c r="E140" i="4"/>
  <c r="E154" i="4" s="1"/>
  <c r="D140" i="4"/>
  <c r="D154" i="4" s="1"/>
  <c r="B140" i="4"/>
  <c r="A140" i="4"/>
  <c r="B139" i="4"/>
  <c r="A139" i="4"/>
  <c r="B138" i="4"/>
  <c r="A138" i="4"/>
  <c r="E123" i="4"/>
  <c r="E137" i="4" s="1"/>
  <c r="D123" i="4"/>
  <c r="B123" i="4"/>
  <c r="A123" i="4"/>
  <c r="B122" i="4"/>
  <c r="A122" i="4"/>
  <c r="E107" i="4"/>
  <c r="D107" i="4"/>
  <c r="B107" i="4"/>
  <c r="A107" i="4"/>
  <c r="E92" i="4"/>
  <c r="E98" i="4" s="1"/>
  <c r="D92" i="4"/>
  <c r="B92" i="4"/>
  <c r="A92" i="4"/>
  <c r="B91" i="4"/>
  <c r="A91" i="4"/>
  <c r="B90" i="4"/>
  <c r="A90" i="4"/>
  <c r="B89" i="4"/>
  <c r="A89" i="4"/>
  <c r="E88" i="4"/>
  <c r="D88" i="4"/>
  <c r="C88" i="4"/>
  <c r="B88" i="4"/>
  <c r="A88" i="4"/>
  <c r="E84" i="4"/>
  <c r="E85" i="4" s="1"/>
  <c r="D84" i="4"/>
  <c r="D86" i="4" s="1"/>
  <c r="C84" i="4"/>
  <c r="B84" i="4"/>
  <c r="A84" i="4"/>
  <c r="B83" i="4"/>
  <c r="A83" i="4"/>
  <c r="B82" i="4"/>
  <c r="A82" i="4"/>
  <c r="B81" i="4"/>
  <c r="A81" i="4"/>
  <c r="E66" i="4"/>
  <c r="E77" i="4" s="1"/>
  <c r="D66" i="4"/>
  <c r="B66" i="4"/>
  <c r="A66" i="4"/>
  <c r="E51" i="4"/>
  <c r="D51" i="4"/>
  <c r="D65" i="4" s="1"/>
  <c r="B51" i="4"/>
  <c r="A51" i="4"/>
  <c r="B50" i="4"/>
  <c r="A50" i="4"/>
  <c r="E35" i="4"/>
  <c r="D35" i="4"/>
  <c r="B35" i="4"/>
  <c r="A35" i="4"/>
  <c r="E20" i="4"/>
  <c r="E26" i="4" s="1"/>
  <c r="D20" i="4"/>
  <c r="D34" i="4" s="1"/>
  <c r="B20" i="4"/>
  <c r="A20" i="4"/>
  <c r="B19" i="4"/>
  <c r="A19" i="4"/>
  <c r="B18" i="4"/>
  <c r="A18" i="4"/>
  <c r="B17" i="4"/>
  <c r="A17" i="4"/>
  <c r="B16" i="4"/>
  <c r="A16" i="4"/>
  <c r="B15" i="4"/>
  <c r="A15" i="4"/>
  <c r="E14" i="4"/>
  <c r="D14" i="4"/>
  <c r="B14" i="4"/>
  <c r="E10" i="4"/>
  <c r="E11" i="4" s="1"/>
  <c r="D13" i="4"/>
  <c r="B10" i="4"/>
  <c r="B9" i="4"/>
  <c r="B8" i="4"/>
  <c r="B7" i="4"/>
  <c r="B6" i="4"/>
  <c r="B5" i="4"/>
  <c r="B4" i="4"/>
  <c r="B3" i="4"/>
  <c r="B2" i="4"/>
  <c r="E1" i="4"/>
  <c r="D1" i="4"/>
  <c r="C1" i="4"/>
  <c r="A10" i="4"/>
  <c r="A9" i="4"/>
  <c r="A8" i="4"/>
  <c r="A7" i="4"/>
  <c r="A6" i="4"/>
  <c r="A5" i="4"/>
  <c r="A4" i="4"/>
  <c r="A3" i="4"/>
  <c r="A2" i="4"/>
  <c r="A1" i="4"/>
  <c r="G2" i="8" l="1"/>
  <c r="H2" i="8"/>
  <c r="D117" i="8"/>
  <c r="D2" i="13"/>
  <c r="D34" i="8"/>
  <c r="D137" i="4"/>
  <c r="E184" i="4"/>
  <c r="E128" i="4"/>
  <c r="D98" i="4"/>
  <c r="D106" i="4"/>
  <c r="D49" i="4"/>
  <c r="D80" i="4"/>
  <c r="D121" i="4"/>
  <c r="E86" i="4"/>
  <c r="D87" i="4"/>
  <c r="E87" i="4"/>
  <c r="E264" i="4"/>
  <c r="E56" i="4"/>
  <c r="D57" i="4"/>
  <c r="E57" i="4"/>
  <c r="D62" i="4"/>
  <c r="E279" i="4"/>
  <c r="D56" i="4"/>
  <c r="E62" i="4"/>
  <c r="D294" i="4"/>
  <c r="E351" i="4"/>
  <c r="E367" i="4"/>
  <c r="D387" i="4"/>
  <c r="E294" i="4"/>
  <c r="D128" i="4"/>
  <c r="D11" i="4"/>
  <c r="D352" i="4"/>
  <c r="D12" i="4"/>
  <c r="E72" i="4"/>
  <c r="D357" i="4"/>
  <c r="E13" i="4"/>
  <c r="D237" i="4"/>
  <c r="E12" i="4"/>
  <c r="E387" i="4"/>
  <c r="E237" i="4"/>
  <c r="D263" i="4"/>
  <c r="D85" i="4"/>
  <c r="D230" i="4"/>
  <c r="D351" i="4"/>
  <c r="E357" i="4"/>
  <c r="E263" i="4"/>
  <c r="E352" i="4"/>
  <c r="D264" i="4"/>
  <c r="D166" i="4"/>
  <c r="D269" i="4"/>
  <c r="E358" i="4"/>
  <c r="D270" i="4"/>
  <c r="D63" i="4"/>
  <c r="E63" i="4"/>
  <c r="D200" i="4"/>
  <c r="E270" i="4"/>
  <c r="D201" i="4"/>
  <c r="E381" i="4"/>
  <c r="D358" i="4"/>
  <c r="E176" i="4"/>
  <c r="D381" i="4"/>
  <c r="D97" i="4"/>
  <c r="E201" i="4"/>
  <c r="D293" i="4"/>
  <c r="D382" i="4"/>
  <c r="E166" i="4"/>
  <c r="E269" i="4"/>
  <c r="E200" i="4"/>
  <c r="E97" i="4"/>
  <c r="D206" i="4"/>
  <c r="E293" i="4"/>
  <c r="E382" i="4"/>
  <c r="E161" i="4"/>
  <c r="E216" i="4"/>
  <c r="E299" i="4"/>
  <c r="D25" i="4"/>
  <c r="E129" i="4"/>
  <c r="E230" i="4"/>
  <c r="D300" i="4"/>
  <c r="D390" i="4"/>
  <c r="D160" i="4"/>
  <c r="D161" i="4"/>
  <c r="D26" i="4"/>
  <c r="D134" i="4"/>
  <c r="D231" i="4"/>
  <c r="E300" i="4"/>
  <c r="E160" i="4"/>
  <c r="D129" i="4"/>
  <c r="E388" i="4"/>
  <c r="D31" i="4"/>
  <c r="E134" i="4"/>
  <c r="E231" i="4"/>
  <c r="D302" i="4"/>
  <c r="E206" i="4"/>
  <c r="D32" i="4"/>
  <c r="D135" i="4"/>
  <c r="D236" i="4"/>
  <c r="E236" i="4"/>
  <c r="E437" i="4"/>
  <c r="D167" i="4"/>
  <c r="E32" i="4"/>
  <c r="E104" i="4"/>
  <c r="E135" i="4"/>
  <c r="E167" i="4"/>
  <c r="E207" i="4"/>
  <c r="D209" i="4"/>
  <c r="D239" i="4"/>
  <c r="D272" i="4"/>
  <c r="D360" i="4"/>
  <c r="E209" i="4"/>
  <c r="E239" i="4"/>
  <c r="E272" i="4"/>
  <c r="E360" i="4"/>
  <c r="E25" i="4"/>
  <c r="E31" i="4"/>
  <c r="D104" i="4"/>
  <c r="D112" i="4"/>
  <c r="D175" i="4"/>
  <c r="D215" i="4"/>
  <c r="D248" i="4"/>
  <c r="D335" i="4"/>
  <c r="D366" i="4"/>
  <c r="E40" i="4"/>
  <c r="E71" i="4"/>
  <c r="E112" i="4"/>
  <c r="E145" i="4"/>
  <c r="E175" i="4"/>
  <c r="E215" i="4"/>
  <c r="E248" i="4"/>
  <c r="E278" i="4"/>
  <c r="E335" i="4"/>
  <c r="E366" i="4"/>
  <c r="D103" i="4"/>
  <c r="E103" i="4"/>
  <c r="D40" i="4"/>
  <c r="D71" i="4"/>
  <c r="D145" i="4"/>
  <c r="D278" i="4"/>
  <c r="D41" i="4"/>
  <c r="D72" i="4"/>
  <c r="D113" i="4"/>
  <c r="D146" i="4"/>
  <c r="D176" i="4"/>
  <c r="D216" i="4"/>
  <c r="D249" i="4"/>
  <c r="D279" i="4"/>
  <c r="D336" i="4"/>
  <c r="D367" i="4"/>
  <c r="E146" i="4"/>
  <c r="D77" i="4"/>
  <c r="D181" i="4"/>
  <c r="D254" i="4"/>
  <c r="D372" i="4"/>
  <c r="E46" i="4"/>
  <c r="E181" i="4"/>
  <c r="E341" i="4"/>
  <c r="D78" i="4"/>
  <c r="D342" i="4"/>
  <c r="E47" i="4"/>
  <c r="E78" i="4"/>
  <c r="E119" i="4"/>
  <c r="E152" i="4"/>
  <c r="E182" i="4"/>
  <c r="E222" i="4"/>
  <c r="E255" i="4"/>
  <c r="E285" i="4"/>
  <c r="E342" i="4"/>
  <c r="E373" i="4"/>
  <c r="E430" i="4"/>
  <c r="E41" i="4"/>
  <c r="E113" i="4"/>
  <c r="E249" i="4"/>
  <c r="E336" i="4"/>
  <c r="D46" i="4"/>
  <c r="D151" i="4"/>
  <c r="D341" i="4"/>
  <c r="E118" i="4"/>
  <c r="E254" i="4"/>
  <c r="E284" i="4"/>
  <c r="D47" i="4"/>
  <c r="D152" i="4"/>
  <c r="D430" i="4"/>
  <c r="D184" i="4"/>
  <c r="D224" i="4"/>
  <c r="D257" i="4"/>
  <c r="D287" i="4"/>
  <c r="D344" i="4"/>
  <c r="D375" i="4"/>
  <c r="D436" i="4"/>
  <c r="D118" i="4"/>
  <c r="D221" i="4"/>
  <c r="E151" i="4"/>
  <c r="D373" i="4"/>
  <c r="E224" i="4"/>
  <c r="E375" i="4"/>
  <c r="D284" i="4"/>
  <c r="D119" i="4"/>
  <c r="D182" i="4"/>
  <c r="D222" i="4"/>
  <c r="D255" i="4"/>
  <c r="D285" i="4"/>
  <c r="C4" i="11"/>
  <c r="D96" i="8" s="1"/>
  <c r="D95" i="8" l="1"/>
  <c r="C32" i="11"/>
  <c r="C40" i="11" s="1"/>
  <c r="D102" i="8" s="1"/>
  <c r="D101" i="8" s="1"/>
  <c r="D122" i="8" s="1"/>
  <c r="D2" i="14" s="1"/>
  <c r="D126" i="8" l="1"/>
  <c r="C11" i="10" s="1"/>
  <c r="C42" i="11"/>
  <c r="C41" i="11"/>
  <c r="D107" i="8" s="1"/>
  <c r="D106" i="8" s="1"/>
  <c r="D123" i="8" s="1"/>
  <c r="D5" i="14" s="1"/>
  <c r="D112" i="8" l="1"/>
  <c r="D111" i="8" s="1"/>
  <c r="C7" i="10"/>
  <c r="C6" i="10" s="1"/>
  <c r="C13" i="10"/>
  <c r="C10" i="10" s="1"/>
  <c r="D124" i="8" l="1"/>
  <c r="D8" i="14" s="1"/>
  <c r="D2" i="8"/>
</calcChain>
</file>

<file path=xl/comments1.xml><?xml version="1.0" encoding="utf-8"?>
<comments xmlns="http://schemas.openxmlformats.org/spreadsheetml/2006/main">
  <authors>
    <author>Vesna Grizelj Šimić</author>
  </authors>
  <commentList>
    <comment ref="D96" authorId="0" shapeId="0">
      <text>
        <r>
          <rPr>
            <sz val="8"/>
            <color indexed="81"/>
            <rFont val="Tahoma"/>
            <family val="2"/>
            <charset val="238"/>
          </rPr>
          <t>Kod povezivanja s Radnim listom "Alokacija neizravnih troškova" ispravno povezati čeliju C4 ili C12, ovisno o primijenjenom pravilu.</t>
        </r>
      </text>
    </comment>
    <comment ref="D99" authorId="0" shapeId="0">
      <text>
        <r>
          <rPr>
            <sz val="10"/>
            <color indexed="81"/>
            <rFont val="Tahoma"/>
            <family val="2"/>
            <charset val="238"/>
          </rPr>
          <t>K</t>
        </r>
        <r>
          <rPr>
            <sz val="8"/>
            <color indexed="81"/>
            <rFont val="Tahoma"/>
            <family val="2"/>
            <charset val="238"/>
          </rPr>
          <t>od povezivanja s Radnim listom "Alokacija neizravnih troškova" ispravno povezati čeliju C18 ili C25, ovisno o primijenjenom pravilu.</t>
        </r>
      </text>
    </comment>
  </commentList>
</comments>
</file>

<file path=xl/sharedStrings.xml><?xml version="1.0" encoding="utf-8"?>
<sst xmlns="http://schemas.openxmlformats.org/spreadsheetml/2006/main" count="2111" uniqueCount="1159">
  <si>
    <t>1.</t>
  </si>
  <si>
    <t>2.</t>
  </si>
  <si>
    <t>Rezerviranja i vrijednosna usklađenja</t>
  </si>
  <si>
    <t>Materijalni troškovi</t>
  </si>
  <si>
    <t>Troškovi usluga</t>
  </si>
  <si>
    <t>Troškovi zaposlenih</t>
  </si>
  <si>
    <t>Troškovi dugotrajne imovine</t>
  </si>
  <si>
    <t>Nematerijalni troškovi</t>
  </si>
  <si>
    <t>Troškovi financiranja operativnih troškova</t>
  </si>
  <si>
    <t>Troškovi ispitivanja kakvoće voda za ljudsku potrošnju</t>
  </si>
  <si>
    <t>Troškovi ispitivanja kakvoće komunalnih otpadnih voda</t>
  </si>
  <si>
    <t>Troškovi pripreme vodomjera</t>
  </si>
  <si>
    <t>Troškovi zamjene vodomjera</t>
  </si>
  <si>
    <t>Troškovi održavanja priključaka</t>
  </si>
  <si>
    <t>Ostali troškovi održavanja priključaka</t>
  </si>
  <si>
    <t>Troškovi ispiranja cjevovoda</t>
  </si>
  <si>
    <t>Troškovi poslovnih prostora koji nisu prostori komunalnih vodnih građevina</t>
  </si>
  <si>
    <t>Drugo</t>
  </si>
  <si>
    <t>Troškovi skupštine, uprave i nadzornog odbora</t>
  </si>
  <si>
    <t>Troškovi zaposlenih u zajedničkim službama</t>
  </si>
  <si>
    <t>Troškovi naplate cijene vodnih usluga i vodnih naknada</t>
  </si>
  <si>
    <t>Troškovi zaštite na radu</t>
  </si>
  <si>
    <t>Troškovi osiguranja, koji se ne mogu alocirati na pojedine vrste usluga</t>
  </si>
  <si>
    <t>Troškovi ispitivanja kakvoće voda</t>
  </si>
  <si>
    <t>Troškovi osnovne dezinfekcije sustava javne vodoopskrbe</t>
  </si>
  <si>
    <t>Troškovi pogona crpnih stanica u vrijeme bitno smanjene potrošnje vodnih usluga</t>
  </si>
  <si>
    <t>8.1.</t>
  </si>
  <si>
    <t>8.2.</t>
  </si>
  <si>
    <t>8.3.</t>
  </si>
  <si>
    <t>8.4.</t>
  </si>
  <si>
    <t>8.5.</t>
  </si>
  <si>
    <t>8.6.</t>
  </si>
  <si>
    <t>8.7.</t>
  </si>
  <si>
    <t>3.</t>
  </si>
  <si>
    <t>4.</t>
  </si>
  <si>
    <t>5.</t>
  </si>
  <si>
    <t>6.</t>
  </si>
  <si>
    <t>7.</t>
  </si>
  <si>
    <t>8.</t>
  </si>
  <si>
    <t>9.</t>
  </si>
  <si>
    <t>9.1.</t>
  </si>
  <si>
    <t>9.2.</t>
  </si>
  <si>
    <t>10.</t>
  </si>
  <si>
    <t>10.1.</t>
  </si>
  <si>
    <t>10.2.</t>
  </si>
  <si>
    <t>10.3.</t>
  </si>
  <si>
    <t>10.4.</t>
  </si>
  <si>
    <t>11.</t>
  </si>
  <si>
    <t>12.</t>
  </si>
  <si>
    <t>13.</t>
  </si>
  <si>
    <t>Isključivanje troškova drugim isporučiteljima</t>
  </si>
  <si>
    <t>Pročišćavanje</t>
  </si>
  <si>
    <t>Ukupne količine vodne usluge javne vodoopskrbe isporučene korisnicima vodnih usluga i svim isporučiteljima vodnih usluga</t>
  </si>
  <si>
    <t>Javna vodoopskrba</t>
  </si>
  <si>
    <t>Javna odvodnja</t>
  </si>
  <si>
    <t>Oznaka</t>
  </si>
  <si>
    <t>Ukupne količine vodne usluge javne odvodnje - skupljanja komunalnih otpadnih voda isporučene korisnicima vodnih usluga i svim isporučiteljima vodnih usluga</t>
  </si>
  <si>
    <t>FORMULA</t>
  </si>
  <si>
    <r>
      <t>SP</t>
    </r>
    <r>
      <rPr>
        <b/>
        <vertAlign val="superscript"/>
        <sz val="8"/>
        <rFont val="Calibri"/>
        <family val="2"/>
        <scheme val="minor"/>
      </rPr>
      <t>ODI</t>
    </r>
  </si>
  <si>
    <r>
      <t>Q</t>
    </r>
    <r>
      <rPr>
        <vertAlign val="superscript"/>
        <sz val="8"/>
        <color theme="1"/>
        <rFont val="Calibri"/>
        <family val="2"/>
        <scheme val="minor"/>
      </rPr>
      <t>VDI</t>
    </r>
  </si>
  <si>
    <r>
      <t>Q</t>
    </r>
    <r>
      <rPr>
        <vertAlign val="superscript"/>
        <sz val="8"/>
        <color theme="1"/>
        <rFont val="Calibri"/>
        <family val="2"/>
        <scheme val="minor"/>
      </rPr>
      <t>ODI</t>
    </r>
  </si>
  <si>
    <r>
      <t>Q</t>
    </r>
    <r>
      <rPr>
        <vertAlign val="superscript"/>
        <sz val="8"/>
        <color theme="1"/>
        <rFont val="Calibri"/>
        <family val="2"/>
        <scheme val="minor"/>
      </rPr>
      <t>PDI</t>
    </r>
  </si>
  <si>
    <r>
      <t>SP</t>
    </r>
    <r>
      <rPr>
        <b/>
        <vertAlign val="superscript"/>
        <sz val="8"/>
        <rFont val="Calibri"/>
        <family val="2"/>
        <scheme val="minor"/>
      </rPr>
      <t>PDI</t>
    </r>
  </si>
  <si>
    <t>Troškove drugim JIVU-ima opcionalno isključiti</t>
  </si>
  <si>
    <t>DA</t>
  </si>
  <si>
    <t>OIT</t>
  </si>
  <si>
    <t>Postojanje troškova</t>
  </si>
  <si>
    <t>NE</t>
  </si>
  <si>
    <t>Troškovi energije</t>
  </si>
  <si>
    <t>Troškovi sirovina i materijala</t>
  </si>
  <si>
    <t>Troškovi rezervnih dijelova</t>
  </si>
  <si>
    <t>Troškovi sitnog inventara</t>
  </si>
  <si>
    <t>Troškovi kemikalija za kondicioniranje vode</t>
  </si>
  <si>
    <t>2.1.</t>
  </si>
  <si>
    <t>2.2.</t>
  </si>
  <si>
    <t>2.3.</t>
  </si>
  <si>
    <t>2.4.</t>
  </si>
  <si>
    <t>2.5.</t>
  </si>
  <si>
    <t>Neto plaće zaposlenika</t>
  </si>
  <si>
    <t>Porezi na plaće i iz plaća zaposlenika</t>
  </si>
  <si>
    <t>Doprinosi na plaće i iz plaća zaposlenika</t>
  </si>
  <si>
    <t>3.1.</t>
  </si>
  <si>
    <t>3.2.</t>
  </si>
  <si>
    <t>4.1.</t>
  </si>
  <si>
    <t>4.2.</t>
  </si>
  <si>
    <t>4.3.</t>
  </si>
  <si>
    <t>4.4.</t>
  </si>
  <si>
    <t>4.5.</t>
  </si>
  <si>
    <t>4.6.</t>
  </si>
  <si>
    <t>4.7.</t>
  </si>
  <si>
    <t>4.8.</t>
  </si>
  <si>
    <t>4.9.</t>
  </si>
  <si>
    <t>4.10.</t>
  </si>
  <si>
    <t>4.11.</t>
  </si>
  <si>
    <t>4.13.</t>
  </si>
  <si>
    <t>Troškovi usluga investicijskog održavanja</t>
  </si>
  <si>
    <t>Troškovi usluga investicijskog održavanja, u iznosu sredstava amortizacijskog fonda iz članka 12. stavka 3. podstavka 3. Uredbe</t>
  </si>
  <si>
    <t>Troškovi usluga investicijskog održavanja, osim u iznosu sredstava amortizacijskog fonda iz članka 12. stavka 3. podstavka 3. Uredbe</t>
  </si>
  <si>
    <t>4.1.1.</t>
  </si>
  <si>
    <t>4.1.2.</t>
  </si>
  <si>
    <t>Troškovi zakupnina</t>
  </si>
  <si>
    <t>Troškovi intelektualnih i osobnih usluga</t>
  </si>
  <si>
    <t>Troškovi komunalnih i drugih infrastrukturnih usluga</t>
  </si>
  <si>
    <t>Troškovi vanjskih usluga reprezentacije i troškove ostalih usluga</t>
  </si>
  <si>
    <t>Troškovi fizičke zaštite izvorišta i drugog vodozahvata vode za ljudsku upotrebu</t>
  </si>
  <si>
    <t>Troškovi trajnog stručnog osposobljavanja zaposlenika u skladu s uredbom o posebnim uvjetima za obavljanje djelatnosti vodnih usluga iz članka 16. stavka 8. Zakona</t>
  </si>
  <si>
    <t>Troškovi dnevnica za službena putovanja i putne troškove</t>
  </si>
  <si>
    <t>Troškovi uporabe vlastitih proizvoda, robe i usluga za interne tekuće potrebe</t>
  </si>
  <si>
    <t>Troškovi premija osiguranja</t>
  </si>
  <si>
    <t>Troškovi bankovnih usluga</t>
  </si>
  <si>
    <t>Troškovi platnog prometa</t>
  </si>
  <si>
    <t>Troškovi doprinosa, članarina i drugih davanja</t>
  </si>
  <si>
    <t>Troškovi poreza koji ne ovise o dobiti</t>
  </si>
  <si>
    <t>Troškovi pristojbi i ostalih nematerijalnih troškova</t>
  </si>
  <si>
    <t>5.1.</t>
  </si>
  <si>
    <t>5.2.</t>
  </si>
  <si>
    <t>5.3.</t>
  </si>
  <si>
    <t>5.4.</t>
  </si>
  <si>
    <t>5.5.</t>
  </si>
  <si>
    <t>5.6.</t>
  </si>
  <si>
    <t>5.7.</t>
  </si>
  <si>
    <t>5.8.</t>
  </si>
  <si>
    <t>5.9.</t>
  </si>
  <si>
    <t>5.11.</t>
  </si>
  <si>
    <t>5.10.</t>
  </si>
  <si>
    <t>Troškovi kamata</t>
  </si>
  <si>
    <t>Troškovi tečajnih razlika</t>
  </si>
  <si>
    <t>Ostali troškove financiranja, osim otplate glavnice, zajmova i kredita koji služe pokriću drugih operativnih troškova, uključujući i likvidnost isporučitelja vodnih usluga</t>
  </si>
  <si>
    <t>6.1.</t>
  </si>
  <si>
    <t>6.2.</t>
  </si>
  <si>
    <t>6.3.</t>
  </si>
  <si>
    <t>6.4.</t>
  </si>
  <si>
    <t>7.1.</t>
  </si>
  <si>
    <t>7.2.</t>
  </si>
  <si>
    <t>7.1.1.</t>
  </si>
  <si>
    <t>7.1.2.</t>
  </si>
  <si>
    <t>7.2.1.</t>
  </si>
  <si>
    <t>7.2.2.</t>
  </si>
  <si>
    <t>Troškovi amortizacije nematerijalne imovine</t>
  </si>
  <si>
    <t>1.1.</t>
  </si>
  <si>
    <t>Troškovi amortizacije materijalne imovine</t>
  </si>
  <si>
    <t>1.2.</t>
  </si>
  <si>
    <t>Troškovi amortizacije materijalne imovine komunalnih vodnih građevina</t>
  </si>
  <si>
    <t>Troškovi amortizacije materijalne imovine poslovnih prostora i opreme potrebne za rad</t>
  </si>
  <si>
    <t>1.2.1.</t>
  </si>
  <si>
    <t>1.2.2.</t>
  </si>
  <si>
    <t>Sučeljena amortizacija nematerijalne imovine</t>
  </si>
  <si>
    <t>Troškovi nesučeljene amortizacije nematerijalne imovine</t>
  </si>
  <si>
    <t>Troškovi nesučeljene amortizacije materijalne imovine komunalnih vodnih građevina</t>
  </si>
  <si>
    <t>Troškovi sučeljene amortizacije materijalne imovine komunalnih vodnih građevina po osnovi EU sufinanciranja (EU ugovorna obveza)</t>
  </si>
  <si>
    <t>Troškovi nesučeljene amortizacije materijalne imovine poslovnih prostora i opreme potrebne za rad</t>
  </si>
  <si>
    <t>1.2.2.1.</t>
  </si>
  <si>
    <t>1.2.2.2.</t>
  </si>
  <si>
    <t>Troškovi amortizacije dugotrajne imovine obračunati iznad svote porezno priznatog rashoda, u skladu s propisima o porezu na dobit</t>
  </si>
  <si>
    <t>Troškovi amortizacije dugotrajne imovine obračunati do svote porezno priznatog rashoda, u skladu s propisima o porezu na dobit</t>
  </si>
  <si>
    <t>Troškovi sučeljene amortizacije materijalne imovine komunalnih vodnih građevina po osnovi EU financiranja i to najmanje 25% troškova, a najviše 100% troškova koji se obračunavaju u fiksnim operativnim troškovima, (UPISATI) _____%</t>
  </si>
  <si>
    <t>Troškovi sučeljene amortizacije materijalne imovine komunalnih vodnih građevina po osnovi EU financiranja i to najmanje 0% troškova, a najviše 75% troškova koji se obračunavaju u varijabilnim operativnim troškovima, (UPISATI) _____%</t>
  </si>
  <si>
    <t>Troškovi nesučeljene amortizacije materijalne imovine komunalnih vodnih građevina i to najmanje 25% troškova, a najviše 100% troškova koji se obračunavaju u fiksnim operativnim troškovima, (UPISATI) _____%</t>
  </si>
  <si>
    <t>Troškovi nesučeljene amortizacije materijalne imovine komunalnih vodnih građevina i to najmanje 0% troškova, a najviše 75% troškova koji se obračunavaju u varijabilnim operativnim troškovima, (UPISATI) _____%</t>
  </si>
  <si>
    <t>Troškovi nesučeljene amortizacije nematerijalne imovine i to najmanje 25% troškova, a najviše 100% troškova koji se obračunavaju u fiksnim operativnim troškovima, (UPISATI) _____%</t>
  </si>
  <si>
    <t>Troškovi nesučeljene amortizacije nematerijalne imovine i to najmanje 0% troškova, a najviše 75% troškova koji se obračunavaju u varijabilnim operativnim troškovima, (UPISATI) _____%</t>
  </si>
  <si>
    <t>Troškovi nesučeljene amortizacije materijalne imovine poslovnih prostora i opreme potrebne za rad i to najmanje 25% troškova, a najviše 100% troškova koji se obračunavaju u fiksnim operativnim troškovima, (UPISATI) _____%</t>
  </si>
  <si>
    <t>Troškovi nesučeljene amortizacije materijalne imovine poslovnih prostora i opreme potrebne za rad i to najmanje 0% troškova, a najviše 75% troškova koji se obračunavaju u varijabilnim operativnim troškovima, (UPISATI) _____%</t>
  </si>
  <si>
    <t>Troškovi</t>
  </si>
  <si>
    <t>Relevantnost troškova</t>
  </si>
  <si>
    <t>Troškovi ulaze u obračun OPEX-a</t>
  </si>
  <si>
    <t>Troškovi amortizacije ostale dugotrajne materijalne imovine povezane s vodnim uslugama (npr. fotonaponske elektrane i drugo)</t>
  </si>
  <si>
    <t>Troškovi nesučeljene amortizacije ostale dugotrajne materijalne imovine povezane s vodnim uslugama (npr. fotonaponske elektrane i drugo)</t>
  </si>
  <si>
    <t>Troškovi nesučeljene amortizacije ostale dugotrajne materijalne imovine povezane s vodnim uslugama (npr. fotonaponske elektrane i drugo) i to najmanje 25% troškova, a najviše 100% troškova koji se obračunavaju u fiksnim operativnim troškovima, (UPISATI) _____%</t>
  </si>
  <si>
    <t>Troškovi nesučeljene amortizacije ostale dugotrajne materijalne imovine povezane s vodnim uslugama (npr. fotonaponske elektrane i drugo) i to najmanje 0% troškova, a najviše 75% troškova koji se obračunavaju u varijabilnim operativnim troškovima, (UPISATI) _____%</t>
  </si>
  <si>
    <t>Ostali predefinirani neizravni troškovi</t>
  </si>
  <si>
    <t>Troškovi ukupnih rezerviranja</t>
  </si>
  <si>
    <t>7.2.2.1.</t>
  </si>
  <si>
    <t>7.2.2.2.</t>
  </si>
  <si>
    <t>Troškovi rezerviranja koji ne ispunjavaju uvjete za porezno priznati rashod i do svote porezno priznatog rashoda, u skladu s propisima o porezu na dobit</t>
  </si>
  <si>
    <t>Troškovi rezerviranja koji ispunjavaju uvjete za porezno priznati rashod i do svote porezno priznatog rashoda, u skladu s propisima o porezu na dobit</t>
  </si>
  <si>
    <t>4.9.1.</t>
  </si>
  <si>
    <t>4.9.2.</t>
  </si>
  <si>
    <t>3.2.1.</t>
  </si>
  <si>
    <t>3.2.2.</t>
  </si>
  <si>
    <t>3.2.3.</t>
  </si>
  <si>
    <t>2.2.1.</t>
  </si>
  <si>
    <t>2.2.2.</t>
  </si>
  <si>
    <t>1.2.2.1.1.</t>
  </si>
  <si>
    <t>1.2.2.1.2.</t>
  </si>
  <si>
    <t>1.2.2.1.2.1.</t>
  </si>
  <si>
    <t>1.2.2.1.2.2.</t>
  </si>
  <si>
    <t>4.8.1.</t>
  </si>
  <si>
    <t>4.8.2.</t>
  </si>
  <si>
    <t>Troškovi energije iznad prosječne referentne vrijednosti pokazatelja učinkovitosti poslovanja</t>
  </si>
  <si>
    <t>Troškovi energije unutar prosječne referentne vrijednosti pokazatelja učinkovitosti poslovanja</t>
  </si>
  <si>
    <t>Troškovi amortizacije iznad prosječne referentne vrijednosti pokazatelja učinkovitosti poslovanja</t>
  </si>
  <si>
    <t>Troškovi amortizacije unutar prosječne referentne vrijednosti pokazatelja učinkovitosti poslovanja</t>
  </si>
  <si>
    <t>Troškovi zaposlenih iznad prosječne referentne vrijednosti pokazatelja učinkovitosti poslovanja</t>
  </si>
  <si>
    <t>Troškovi zaposlenih unutar prosječne referentne vrijednosti pokazatelja učinkovitosti poslovanja</t>
  </si>
  <si>
    <t>PIT</t>
  </si>
  <si>
    <t>PNIT</t>
  </si>
  <si>
    <t>Troškovi usluga tekućeg održavanja</t>
  </si>
  <si>
    <t>Troškovi očitanja vodomjera (na vodozahvatu, zonskih, glavnih i pojedinačnih), obrade očitanih podataka, izrade i dostave računa korisnicima vodnih usluga)</t>
  </si>
  <si>
    <t>Troškovi prijevoznih usluga</t>
  </si>
  <si>
    <r>
      <t>SP</t>
    </r>
    <r>
      <rPr>
        <b/>
        <vertAlign val="superscript"/>
        <sz val="8"/>
        <rFont val="Calibri"/>
        <family val="2"/>
        <charset val="238"/>
        <scheme val="minor"/>
      </rPr>
      <t>VDI</t>
    </r>
  </si>
  <si>
    <t>Neizravni troškovi
Unos: DA, NE</t>
  </si>
  <si>
    <t>Predefinirano izravni varijabilni troškovi</t>
  </si>
  <si>
    <t>Predefinirano neizravni varijabilni troškovi</t>
  </si>
  <si>
    <t>Opcionalno izravni ili neizravni varijabilni troškovi</t>
  </si>
  <si>
    <t>PIVT</t>
  </si>
  <si>
    <t>PNVT</t>
  </si>
  <si>
    <t>OINVT</t>
  </si>
  <si>
    <t>Troškove drugim JIVU-ima predefinirano isključiti</t>
  </si>
  <si>
    <t>Troškove drugim JIVU-ima predefinirano ne isključiti</t>
  </si>
  <si>
    <t>Kategorija troškova</t>
  </si>
  <si>
    <t>PFT</t>
  </si>
  <si>
    <t>Predefinirano fiksni troškovi</t>
  </si>
  <si>
    <t>Javne odvodnje – skupljanja komunalnih otpadnih voda</t>
  </si>
  <si>
    <t>Javne odvodnje – pročišćavanja komunalnih otpadnih voda radi pročišćavanja i ispuštanja</t>
  </si>
  <si>
    <t>Javna vodoopskrbe</t>
  </si>
  <si>
    <t>Troškovi sučeljene amortizacije materijalne imovine komunalnih vodnih građevina po osnovi EU financiranja i to najmanje 25% troškova, a najviše 100% troškova koji se obračunavaju u fiksnim operativnim troškovima javne vodoopskrbe, (UPISATI) _____%</t>
  </si>
  <si>
    <t>Troškovi sučeljene amortizacije materijalne imovine komunalnih vodnih građevina po osnovi EU financiranja i to najmanje 25% troškova, a najviše 100% troškova koji se obračunavaju u fiksnim operativnim troškovima javne odvodnje – skupljanja komunalnih otpadnih voda, (UPISATI) _____%</t>
  </si>
  <si>
    <t>Troškovi sučeljene amortizacije materijalne imovine komunalnih vodnih građevina po osnovi EU financiranja i to najmanje 25% troškova, a najviše 100% troškova koji se obračunavaju u fiksnim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</si>
  <si>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Ukupne količine vodne usluge javne odvodnje – pročišćavanja komunalnih otpadnih voda radi pročišćavanja i ispuštanja isporučene korisnicima vodnih usluga i svim isporučiteljima vodnih usluga</t>
  </si>
  <si>
    <t>Troškovi sučeljene amortizacije materijalne imovine komunalnih vodnih građevina po osnovi EU financiranja i to najmanje 25% troškova, a najviše 100% troškova koji se obračunavaju u fiksnim operativnim troškovima javne odvodnje – pročišćavanja komunalnih otpadnih voda radi pročišćavanja i ispuštanja, (UPISATI) _____%</t>
  </si>
  <si>
    <t>Troškovi sučeljene amortizacije materijalne imovine komunalnih vodnih građevina po osnovi EU financiranja i to najmanje 0% troškova, a najviše 75% troškova koji se obračunavaju u varijabilnim operativnim troškovima javne vodoopskrbe, (UPISATI) _____%</t>
  </si>
  <si>
    <t>Troškovi sučeljene amortizacije materijalne imovine komunalnih vodnih građevina po osnovi EU financiranja i to najmanje 0% troškova, a najviše 75% troškova koji se obračunavaju u varijabilnim operativnim troškovima javne odvodnje – skupljanja komunalnih otpadnih voda, (UPISATI) _____%</t>
  </si>
  <si>
    <t>Troškovi sučeljene amortizacije materijalne imovine komunalnih vodnih građevina po osnovi EU financiranja i to najmanje 0% troškova, a najviše 75% troškova koji se obračunavaju u varijabilnim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</si>
  <si>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sučeljene amortizacije materijalne imovine komunalnih vodnih građevina po osnovi EU financiranja i to najmanje 0% troškova, a najviše 75% troškova koji se obračunavaju u varijabilnim operativnim troškovima javne odvodnje – pročišćavanja komunalnih otpadnih voda radi pročišćavanja i ispuštanja, (UPISATI) _____%</t>
  </si>
  <si>
    <t>Troškovi nesučeljene amortizacije materijalne imovine komunalnih vodnih građevina i to najmanje 0% troškova, a najviše 75% troškova koji se obračunavaju u varijabilnim operativnim troškovima javne vodoopskrbe, (UPISATI) _____%</t>
  </si>
  <si>
    <t>Troškovi nesučeljene amortizacije materijalne imovine komunalnih vodnih građevina i to najmanje 0% troškova, a najviše 75% troškova koji se obračunavaju u varijabilnim operativnim troškovima javne odvodnje – skupljanja komunalnih otpadnih voda, (UPISATI) _____%</t>
  </si>
  <si>
    <t>Troškovi nesučeljene amortizacije materijalne imovine komunalnih vodnih građevina i to najmanje 0% troškova, a najviše 75% troškova koji se obračunavaju u varijabilnim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</si>
  <si>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nesučeljene amortizacije materijalne imovine komunalnih vodnih građevina i to najmanje 0% troškova, a najviše 75% troškova koji se obračunavaju u varijabilnim operativnim troškovima javne odvodnje – pročišćavanja komunalnih otpadnih voda radi pročišćavanja i ispuštanja, (UPISATI) _____%</t>
  </si>
  <si>
    <t>Troškovi nesučeljene amortizacije ostale dugotrajne materijalne imovine povezane s vodnim uslugama (npr. fotonaponske elektrane i drugo) i to najmanje 25% troškova, a najviše 100% troškova koji se obračunavaju u fiksnim operativnim troškovima javne vodoopskrbe, (UPISATI) _____%</t>
  </si>
  <si>
    <t>Troškovi nesučeljene amortizacije ostale dugotrajne materijalne imovine povezane s vodnim uslugama (npr. fotonaponske elektrane i drugo) i to najmanje 25% troškova, a najviše 100% troškova koji se obračunavaju u fiksnim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</si>
  <si>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nesučeljene amortizacije ostale dugotrajne materijalne imovine povezane s vodnim uslugama (npr. fotonaponske elektrane i drugo) i to najmanje 25% troškova, a najviše 100% troškova koji se obračunavaju u fiksnim operativnim troškovima javne odvodnje – pročišćavanja komunalnih otpadnih voda radi pročišćavanja i ispuštanja, (UPISATI) _____%</t>
  </si>
  <si>
    <t>Troškovi nesučeljene amortizacije ostale dugotrajne materijalne imovine povezane s vodnim uslugama (npr. fotonaponske elektrane i drugo) i to najmanje 0% troškova, a najviše 75% troškova koji se obračunavaju u varijabilnim operativnim troškovima javne vodoopskrbe, (UPISATI) _____%</t>
  </si>
  <si>
    <t>Troškovi nesučeljene amortizacije ostale dugotrajne materijalne imovine povezane s vodnim uslugama (npr. fotonaponske elektrane i drugo) i to najmanje 0% troškova, a najviše 75% troškova koji se obračunavaju u varijabilnim operativnim troškovima javne odvodnje – skupljanja komunalnih otpadnih voda, (UPISATI) _____%</t>
  </si>
  <si>
    <t>Troškovi nesučeljene amortizacije ostale dugotrajne materijalne imovine povezane s vodnim uslugama (npr. fotonaponske elektrane i drugo) i to najmanje 0% troškova, a najviše 75% troškova koji se obračunavaju u varijabilnim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</si>
  <si>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nesučeljene amortizacije ostale dugotrajne materijalne imovine povezane s vodnim uslugama (npr. fotonaponske elektrane i drugo) i to najmanje 0% troškova, a najviše 75% troškova koji se obračunavaju u varijabilnim operativnim troškovima javne odvodnje – pročišćavanja komunalnih otpadnih voda radi pročišćavanja i ispuštanja, (UPISATI) _____%</t>
  </si>
  <si>
    <t>Troškovi doprinosa na plaće i iz plaća zaposlenika javne odvodnje – pročišćavanja komunalnih otpadnih voda radi pročišćavanja i ispuštanja</t>
  </si>
  <si>
    <t>Troškovi doprinosa na plaće i iz plaća zaposlenika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</si>
  <si>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doprinosa na plaće i iz plaća zaposlenika javne odvodnje – skupljanja komunalnih otpadnih voda</t>
  </si>
  <si>
    <t>Troškovi doprinosa na plaće i iz plaća zaposlenika javne vodoopskrbe</t>
  </si>
  <si>
    <t>Troškovi poreza na plaće i iz plaća zaposlenika javne odvodnje – pročišćavanja komunalnih otpadnih voda radi pročišćavanja i ispuštanja</t>
  </si>
  <si>
    <t>Troškovi poreza na plaće i iz plaća zaposlenika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</si>
  <si>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poreza na plaće i iz plaća zaposlenika javne odvodnje – skupljanja komunalnih otpadnih voda</t>
  </si>
  <si>
    <t>Troškovi poreza na plaće i iz plaća zaposlenika javne vodoopskrbe</t>
  </si>
  <si>
    <t>Troškovi neto plaća zaposlenika javne odvodnje – pročišćavanja komunalnih otpadnih voda radi pročišćavanja i ispuštanja</t>
  </si>
  <si>
    <t>Troškovi neto plaća zaposlenika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</si>
  <si>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neto plaća zaposlenika javne odvodnje – skupljanja komunalnih otpadnih voda</t>
  </si>
  <si>
    <t>Troškovi neto plaća zaposlenika javne vodoopskrbe</t>
  </si>
  <si>
    <t>Troškovi kemikalija za kondicioniranje vode javne vodoopskrbe</t>
  </si>
  <si>
    <t>Troškovi sitnog inventara javne odvodnje – pročišćavanja komunalnih otpadnih voda radi pročišćavanja i ispuštanja</t>
  </si>
  <si>
    <t>Troškovi sitnog inventara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</si>
  <si>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sitnog inventara javne odvodnje – skupljanja komunalnih otpadnih voda</t>
  </si>
  <si>
    <t>Troškovi sitnog inventara javne vodoopskrbe</t>
  </si>
  <si>
    <t>Troškovi rezervnih dijelova javne odvodnje – pročišćavanja komunalnih otpadnih voda radi pročišćavanja i ispuštanja</t>
  </si>
  <si>
    <t>Troškovi rezervnih dijelova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</si>
  <si>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rezervnih dijelova javne odvodnje – skupljanja komunalnih otpadnih voda</t>
  </si>
  <si>
    <t>Troškovi rezervnih dijelova javne vodoopskrbe</t>
  </si>
  <si>
    <t>Troškovi energije javne odvodnje – pročišćavanja komunalnih otpadnih voda radi pročišćavanja i ispuštanja</t>
  </si>
  <si>
    <t>Troškovi energije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</si>
  <si>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energije javne odvodnje – skupljanja komunalnih otpadnih voda</t>
  </si>
  <si>
    <t>Troškovi energije javne vodoopskrbe</t>
  </si>
  <si>
    <t>Troškovi sirovina i materijala javne odvodnje – pročišćavanja komunalnih otpadnih voda radi pročišćavanja i ispuštanja</t>
  </si>
  <si>
    <t>Troškovi sirovina i materijala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</si>
  <si>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sirovina i materijala javne odvodnje – skupljanja komunalnih otpadnih voda</t>
  </si>
  <si>
    <t>Troškovi sirovina i materijala javne vodoopskrbe</t>
  </si>
  <si>
    <t>Troškovi usluga investicijskog održavanja, osim u iznosu sredstava amortizacijskog fonda iz članka 12. stavka 3. podstavka 3. Uredbe javne vodoopskrbe</t>
  </si>
  <si>
    <t>Troškovi usluga investicijskog održavanja, osim u iznosu sredstava amortizacijskog fonda iz članka 12. stavka 3. podstavka 3. Uredbe javne odvodnje – skupljanja komunalnih otpadnih voda</t>
  </si>
  <si>
    <t>Troškovi usluga investicijskog održavanja, osim u iznosu sredstava amortizacijskog fonda iz članka 12. stavka 3. podstavka 3. Uredbe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</si>
  <si>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usluga investicijskog održavanja, osim u iznosu sredstava amortizacijskog fonda iz članka 12. stavka 3. podstavka 3. Uredbe javne odvodnje – pročišćavanja komunalnih otpadnih voda radi pročišćavanja i ispuštanja</t>
  </si>
  <si>
    <t>Troškovi usluga tekućeg održavanja javne vodoopskrbe</t>
  </si>
  <si>
    <t>Troškovi usluga tekućeg održavanja javne odvodnje – skupljanja komunalnih otpadnih voda</t>
  </si>
  <si>
    <t>Troškovi usluga tekućeg održavanja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</si>
  <si>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usluga tekućeg održavanja javne odvodnje – pročišćavanja komunalnih otpadnih voda radi pročišćavanja i ispuštanja</t>
  </si>
  <si>
    <t>Troškovi zakupnina javne vodoopskrbe</t>
  </si>
  <si>
    <t>Troškovi zakupnina javne odvodnje – skupljanja komunalnih otpadnih voda</t>
  </si>
  <si>
    <t>Troškovi zakupnina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</si>
  <si>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zakupnina javne odvodnje – pročišćavanja komunalnih otpadnih voda radi pročišćavanja i ispuštanja</t>
  </si>
  <si>
    <t>Troškovi prijevoznih usluga javne vodoopskrbe</t>
  </si>
  <si>
    <t>Troškovi prijevoznih usluga javne odvodnje – skupljanja komunalnih otpadnih voda</t>
  </si>
  <si>
    <t>Troškovi prijevoznih usluga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</si>
  <si>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prijevoznih usluga javne odvodnje – pročišćavanja komunalnih otpadnih voda radi pročišćavanja i ispuštanja</t>
  </si>
  <si>
    <t>Troškovi vanjskih usluga reprezentacije i troškovi ostalih usluga iznad visine porezno priznatog rashoda, u skladu s propisima o porezu na dobit</t>
  </si>
  <si>
    <t>Troškovi trajnog stručnog osposobljavanja zaposlenika u skladu s uredbom o posebnim uvjetima za obavljanje djelatnosti vodnih usluga iz članka 16. stavka 8. Zakona javne vodoopskrbe</t>
  </si>
  <si>
    <t>Troškovi trajnog stručnog osposobljavanja zaposlenika u skladu s uredbom o posebnim uvjetima za obavljanje djelatnosti vodnih usluga iz članka 16. stavka 8. Zakona javne odvodnje – skupljanja komunalnih otpadnih voda</t>
  </si>
  <si>
    <t>Troškovi trajnog stručnog osposobljavanja zaposlenika u skladu s uredbom o posebnim uvjetima za obavljanje djelatnosti vodnih usluga iz članka 16. stavka 8. Zakona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</si>
  <si>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trajnog stručnog osposobljavanja zaposlenika u skladu s uredbom o posebnim uvjetima za obavljanje djelatnosti vodnih usluga iz članka 16. stavka 8. Zakona javne odvodnje – pročišćavanja komunalnih otpadnih voda radi pročišćavanja i ispuštanja</t>
  </si>
  <si>
    <t>Troškovi dnevnica za službena putovanja i putne troškove javne vodoopskrbe</t>
  </si>
  <si>
    <t>Troškovi dnevnica za službena putovanja i putne troškove javne odvodnje – skupljanja komunalnih otpadnih voda</t>
  </si>
  <si>
    <t>Troškovi dnevnica za službena putovanja i putne troškove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</si>
  <si>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t>Troškovi dnevnica za službena putovanja i putne troškove javne odvodnje – pročišćavanja komunalnih otpadnih voda radi pročišćavanja i ispuštanja</t>
  </si>
  <si>
    <t>1.2.2.2.1.</t>
  </si>
  <si>
    <t>1.2.2.2.1.1.</t>
  </si>
  <si>
    <t>1.2.2.2.1.2.</t>
  </si>
  <si>
    <t>1.2.2.2.1.3.</t>
  </si>
  <si>
    <t>1.2.2.2.1.3.1.</t>
  </si>
  <si>
    <t>1.2.2.2.1.3.2.</t>
  </si>
  <si>
    <t>1.2.2.2.1.4.</t>
  </si>
  <si>
    <t>1.2.2.2.1.4.1.</t>
  </si>
  <si>
    <t>1.2.2.2.1.4.2.</t>
  </si>
  <si>
    <t>1.2.2.2.2.</t>
  </si>
  <si>
    <t>1.2.2.2.2.1.</t>
  </si>
  <si>
    <t>1.2.2.2.2.2.</t>
  </si>
  <si>
    <t>1.2.2.2.2.2.1.</t>
  </si>
  <si>
    <t>1.2.2.2.3.</t>
  </si>
  <si>
    <t>1.2.2.2.3.1.</t>
  </si>
  <si>
    <t>1.2.2.2.3.2.</t>
  </si>
  <si>
    <t>1.2.2.2.3.2.1.</t>
  </si>
  <si>
    <t>1.2.2.2.3.2.2.</t>
  </si>
  <si>
    <t>Troškovi sučeljene amortizacije materijalne imovine poslovnih prostora i opreme potrebne za rad</t>
  </si>
  <si>
    <t>Troškovi sučeljene amortizacija materijalne imovine komunalnih vodnih građevina</t>
  </si>
  <si>
    <t>Troškovi sučeljene amortizacije bez sučeljene amortizacije po osnovi EU financiranja</t>
  </si>
  <si>
    <t>Troškovi sučeljene ostale dugotrajne materijalne imovine povezane s vodnim uslugama (npr. fotonaponske elektrane i drugo)</t>
  </si>
  <si>
    <t>Troškovi ispitivanja kakvoće voda za ljudsku potrošnju javne vodoopskrbe</t>
  </si>
  <si>
    <t>Troškovi ispitivanja kakvoće komunalnih otpadnih voda javne odvodnje – skupljanja komunalnih otpadnih voda</t>
  </si>
  <si>
    <t>Troškovi ispitivanja kakvoće komunalnih otpadnih voda na odvodnom putu a koji pripadajući troškovi na odvodnom putu (povezani troškovi svih korisnika vodnih usluga i svih isporučiteljima vodnih usluga)</t>
  </si>
  <si>
    <t>1.2.2.2.2.2.1.1.</t>
  </si>
  <si>
    <t>1.2.2.2.2.2.1.2.</t>
  </si>
  <si>
    <t>1.2.2.2.2.2.1.3.</t>
  </si>
  <si>
    <t>1.2.2.1.2.1.1.</t>
  </si>
  <si>
    <t>1.2.2.1.2.1.2.</t>
  </si>
  <si>
    <t>1.2.2.1.2.1.3.</t>
  </si>
  <si>
    <t>1.2.2.2.1.3.1.V.1</t>
  </si>
  <si>
    <t>1.2.2.2.1.3.1.V.2</t>
  </si>
  <si>
    <t>1.2.2.2.1.3.1.O.1</t>
  </si>
  <si>
    <t>1.2.2.2.1.3.1.O.2</t>
  </si>
  <si>
    <t>1.2.2.2.1.3.2.V.1.</t>
  </si>
  <si>
    <t>1.2.2.2.1.3.2.V.2.</t>
  </si>
  <si>
    <t>1.2.2.2.1.3.2.O.1.</t>
  </si>
  <si>
    <t>1.2.2.2.1.3.2.O.2.</t>
  </si>
  <si>
    <t>1.2.2.2.1.4.1.V.1.</t>
  </si>
  <si>
    <t>1.2.2.2.1.4.1.V.2.</t>
  </si>
  <si>
    <t>1.2.2.2.1.4.1.O.1.</t>
  </si>
  <si>
    <t>1.2.2.2.1.4.1.O.2.</t>
  </si>
  <si>
    <t>1.2.2.2.1.4.2.V.1.</t>
  </si>
  <si>
    <t>1.2.2.2.1.4.2.O.1.</t>
  </si>
  <si>
    <t>1.2.2.2.3.2.1.V.1.</t>
  </si>
  <si>
    <t>1.2.2.2.3.2.1.V.2.</t>
  </si>
  <si>
    <t>1.2.2.2.3.2.1.O.1.</t>
  </si>
  <si>
    <t>1.2.2.2.3.2.1.O.2.</t>
  </si>
  <si>
    <t>1.2.2.2.3.2.2.V.1.</t>
  </si>
  <si>
    <t>1.2.2.2.3.2.2.V.2.</t>
  </si>
  <si>
    <t>1.2.2.2.3.2.2.O.1.</t>
  </si>
  <si>
    <t>1.2.2.2.3.2.2.O.2.</t>
  </si>
  <si>
    <t>2.1.V.1.</t>
  </si>
  <si>
    <t>2.1.O.1.</t>
  </si>
  <si>
    <t>2.1.V.2.</t>
  </si>
  <si>
    <t>2.1.O.2.</t>
  </si>
  <si>
    <t>2.2.2.V.1.</t>
  </si>
  <si>
    <t>2.2.2.O.1.</t>
  </si>
  <si>
    <t>2.2.2.V.2.</t>
  </si>
  <si>
    <t>2.2.2.O.2.</t>
  </si>
  <si>
    <t>2.3.V.1.</t>
  </si>
  <si>
    <t>2.3.O.1.</t>
  </si>
  <si>
    <t>2.3.V.2.</t>
  </si>
  <si>
    <t>2.3.O.2.</t>
  </si>
  <si>
    <t>2.4.V.1.</t>
  </si>
  <si>
    <t>2.4.O.1.</t>
  </si>
  <si>
    <t>2.4.V.2.</t>
  </si>
  <si>
    <t>2.4.O.2.</t>
  </si>
  <si>
    <t>2.5.V.1.</t>
  </si>
  <si>
    <t>2.5.V.2.</t>
  </si>
  <si>
    <t>3.2.1.V.1.</t>
  </si>
  <si>
    <t>3.2.1.O.1.</t>
  </si>
  <si>
    <t>3.2.1.V.2.</t>
  </si>
  <si>
    <t>3.2.1.O.2.</t>
  </si>
  <si>
    <t>3.2.2.V.1.</t>
  </si>
  <si>
    <t>3.2.2.V.2.</t>
  </si>
  <si>
    <t>3.2.2.O.1.</t>
  </si>
  <si>
    <t>3.2.2.O.2.</t>
  </si>
  <si>
    <t>3.2.3.V.1.</t>
  </si>
  <si>
    <t>3.2.3.V.2.</t>
  </si>
  <si>
    <t>3.2.3.O.1.</t>
  </si>
  <si>
    <t>3.2.3.O.2.</t>
  </si>
  <si>
    <t>4.1.2.V.1.</t>
  </si>
  <si>
    <t>4.1.2.V.2.</t>
  </si>
  <si>
    <t>4.1.2.O.1.</t>
  </si>
  <si>
    <t>4.1.2.O.2.</t>
  </si>
  <si>
    <t>4.2.V.1.</t>
  </si>
  <si>
    <t>4.2.V.2.</t>
  </si>
  <si>
    <t>4.2.O.1.</t>
  </si>
  <si>
    <t>4.2.O.2.</t>
  </si>
  <si>
    <t>4.3.V.1.</t>
  </si>
  <si>
    <t>4.3.O.1.</t>
  </si>
  <si>
    <t>4.3.V.2.</t>
  </si>
  <si>
    <t>4.3.O.2.</t>
  </si>
  <si>
    <t>4.4.V.1.</t>
  </si>
  <si>
    <t>4.4.O.1.</t>
  </si>
  <si>
    <t>4.4.V.2.</t>
  </si>
  <si>
    <t>4.4.O.2.</t>
  </si>
  <si>
    <t>4.13.V.1.</t>
  </si>
  <si>
    <t>4.13.V.2.</t>
  </si>
  <si>
    <t>4.13.O.1.</t>
  </si>
  <si>
    <t>4.13.O.2.</t>
  </si>
  <si>
    <t>5.1.V.1.</t>
  </si>
  <si>
    <t>5.1.V.2.</t>
  </si>
  <si>
    <t>5.1.O.1.</t>
  </si>
  <si>
    <t>5.1.O.2.</t>
  </si>
  <si>
    <t>5.2.V.1.</t>
  </si>
  <si>
    <t>5.2.O.1.</t>
  </si>
  <si>
    <t>5.2.V.2.</t>
  </si>
  <si>
    <t>5.2.O.2.</t>
  </si>
  <si>
    <t>5.3.V.1.</t>
  </si>
  <si>
    <t>5.3.O.1.</t>
  </si>
  <si>
    <t>5.3.V.2.</t>
  </si>
  <si>
    <t>5.3.O.2.</t>
  </si>
  <si>
    <t>9.1.V.1.</t>
  </si>
  <si>
    <t>9.1.V.2.</t>
  </si>
  <si>
    <t>9.2.O.1.</t>
  </si>
  <si>
    <t>9.2.O.2.</t>
  </si>
  <si>
    <t>V.Q.1.</t>
  </si>
  <si>
    <t>V.Q.2.</t>
  </si>
  <si>
    <t>V.Q.3.</t>
  </si>
  <si>
    <t>O.Q.1.</t>
  </si>
  <si>
    <t>O.Q.2.</t>
  </si>
  <si>
    <t>O.Q.3.</t>
  </si>
  <si>
    <t>P.Q.1.</t>
  </si>
  <si>
    <t>P.Q.2.</t>
  </si>
  <si>
    <t>P.Q.3.</t>
  </si>
  <si>
    <t>Troškovi ulaze u obračun 
OPEX-a</t>
  </si>
  <si>
    <t>Kategorija troška
Unos: PFT, PIVT, PNVT, OINVT)</t>
  </si>
  <si>
    <t>Regulatorna godina r1</t>
  </si>
  <si>
    <t>Regulatorna godina r2</t>
  </si>
  <si>
    <t>Regulatorna godina r3</t>
  </si>
  <si>
    <t>Regulatorna godina r4</t>
  </si>
  <si>
    <t>Tekući kapitalni izdaci</t>
  </si>
  <si>
    <t>Tekući kapitalni izdaci u dijelu koji nije pokriven financiranjem iz drugih izvora (CAPEX)</t>
  </si>
  <si>
    <t>Tekući kapitalni izdaci u dijelu koji nije pokriven financiranjem iz drugih izvora a financira se iz amortizacijskog fonda</t>
  </si>
  <si>
    <t>Tekući kapitalni izdaci u dijelu koji je pokriven financiranjem iz drugih izvora</t>
  </si>
  <si>
    <t>Troškovi financiranja kapitalnih izdataka u dijelu koji nije pokriven financiranjem iz drugih izvora</t>
  </si>
  <si>
    <t>Troškovi financiranja kapitalnih izdataka u dijelu koji nije pokriven financiranjem iz drugih izvora  a financira se iz amortizacijskog fonda</t>
  </si>
  <si>
    <t>Troškovi financiranja kapitalnih izdataka u dijelu koji nije pokriven financiranjem iz drugih izvora a ne financira se iz amortizacijskog fonda</t>
  </si>
  <si>
    <t>Troškovi financiranja kapitalnih izdataka u dijelu koji je pokriven financiranjem iz drugih izvora</t>
  </si>
  <si>
    <t>3.A.</t>
  </si>
  <si>
    <t>Troškovi vodne usluge pražnjenja i odvoza komunalnih otpadnih voda iz individualnih sustava odvodnje po modelu punog povrata troškova od pokretne isporuke</t>
  </si>
  <si>
    <t>eur</t>
  </si>
  <si>
    <t>3.A.1.</t>
  </si>
  <si>
    <t>Prema zapremini</t>
  </si>
  <si>
    <t>3.A.1.1.</t>
  </si>
  <si>
    <t>Osnovica cijene vodne usluge pražnjenja i odvoza komunalnih otpadnih voda iz individualnih sustava odvodnje prema kubičnom metru (m3) komunalne otpadne vode preuzete u fekalno vozilo ili zapremnini fekalnog vozila (m3)</t>
  </si>
  <si>
    <t>eur/m3</t>
  </si>
  <si>
    <t>3.A.1.2.</t>
  </si>
  <si>
    <t>Kubični metar (m3) komunalne otpadne vode preuzete u fekalno vozilo ili zapremina fekalnog vozila (m3)</t>
  </si>
  <si>
    <t>m3</t>
  </si>
  <si>
    <t>3.A.2.</t>
  </si>
  <si>
    <t>Prema prijeđenom putu</t>
  </si>
  <si>
    <t>3.A.2.1.</t>
  </si>
  <si>
    <t>eur/km</t>
  </si>
  <si>
    <t>3.A.2.2.</t>
  </si>
  <si>
    <t>Duljina prijevoznog puta (km)</t>
  </si>
  <si>
    <t>km</t>
  </si>
  <si>
    <t>3.A.2.3.</t>
  </si>
  <si>
    <t>3.A.2.4.</t>
  </si>
  <si>
    <t>Ukupna duljine prijevoznog puta od ____ do ____</t>
  </si>
  <si>
    <t>3.A.2.5.</t>
  </si>
  <si>
    <t>3.A.2.6.</t>
  </si>
  <si>
    <t>3.A.2.7.</t>
  </si>
  <si>
    <t>3.A.2.8.</t>
  </si>
  <si>
    <t>3.B.</t>
  </si>
  <si>
    <t xml:space="preserve">Troškovi vodne usluge pražnjenja i odvoza komunalnih otpadnih voda iz individualnih sustava odvodnje po modelu punog povrata troškova od pokretne isporuke prema modelu na temelju članka 42. stavka 6. druga rečenica Zakona, po slobodnom izboru isporučitelja vodnih usluga. </t>
  </si>
  <si>
    <t>3.B.1.1.</t>
  </si>
  <si>
    <t>Osnovica cijene vodne usluge pražnjenja i odvoza komunalnih otpadnih voda iz individualnih sustava odvodnje prema količini isporučene vode za ljudsku potrošnju (m3)</t>
  </si>
  <si>
    <t>3.B.1.2.</t>
  </si>
  <si>
    <t>Količina vode za ljudsku potrošnju</t>
  </si>
  <si>
    <t>Dodatak osnovice cijene vodne usluge pražnjenja i odvoza komunalnih otpadnih voda iz individualnih sustava odvodnje prema prijeđenoj duljini prijevoznog puta (km) i može se izraziti kao EUR/km ili m3/km</t>
  </si>
  <si>
    <t>Dodatak osnovice cijene vodne usluge pražnjenja i odvoza komunalnih otpadnih voda iz individualnih sustava odvodnje prema rasponu duljine prijevoznog puta (od ____  do ____ km) i može se izraziti kao EUR/km ili m3/km</t>
  </si>
  <si>
    <t>4.I.</t>
  </si>
  <si>
    <t>HIPC</t>
  </si>
  <si>
    <t>Harmonizirani indeks potrošačkih cijena</t>
  </si>
  <si>
    <t>VUP</t>
  </si>
  <si>
    <t>DS</t>
  </si>
  <si>
    <t>Iznosi dopuštenog subvencioniranja</t>
  </si>
  <si>
    <t>Primjena HIPC-a (DA, NE)</t>
  </si>
  <si>
    <t>Troškovi nesučeljene amortizacije nematerijalne imovine i to najmanje 25% troškova, a najviše 100% troškova koji se obračunavaju u fiksnim operativnim troškovima, (UPISATI) _____% javne odvodnje – skupljanja komunalnih otpadnih voda (ukoliko se usluge pružaju korisnicima vodnih usluga zasebno)</t>
  </si>
  <si>
    <t>Troškovi nesučeljene amortizacije materijalne imovine poslovnih prostora i opreme potrebne za rad i to najmanje 25% troškova, a najviše 100% troškova koji se obračunavaju u fiksnim operativnim troškovima, (UPISATI) _____% javne vodoopskrbe (ukoliko se usluge pružaju korisnicima vodnih usluga zasebno)</t>
  </si>
  <si>
    <t>Troškovi nesučeljene amortizacije materijalne imovine poslovnih prostora i opreme potrebne za rad i to najmanje 25% troškova, a najviše 100% troškova koji se obračunavaju u fiksnim operativnim troškovima, (UPISATI) _____% javne odvodnje – skupljanja komunalnih otpadnih voda (ukoliko se usluge pružaju korisnicima vodnih usluga zasebno)</t>
  </si>
  <si>
    <t>Troškovi nesučeljene amortizacije materijalne imovine poslovnih prostora i opreme potrebne za rad i to najmanje 25% troškova, a najviše 100% troškova koji se obračunavaju u fiksnim operativnim troškovima, (UPISATI) _____% javne odvodnje – pročišćavanja komunalnih otpadnih voda radi pročišćavanja i ispuštanja (ukoliko se usluge pružaju korisnicima vodnih usluga zasebno)</t>
  </si>
  <si>
    <t>4.I.1.</t>
  </si>
  <si>
    <t>4.I.1.1.</t>
  </si>
  <si>
    <t>4.I.1.2.</t>
  </si>
  <si>
    <t>4.I.1.3.</t>
  </si>
  <si>
    <t>4.I.2.</t>
  </si>
  <si>
    <t>4.I.2.1.</t>
  </si>
  <si>
    <t>4.I.2.2.</t>
  </si>
  <si>
    <t>4.I.2.3.</t>
  </si>
  <si>
    <t>4.I.3.</t>
  </si>
  <si>
    <t>4.I.3.1.</t>
  </si>
  <si>
    <t>4.I.3.2.</t>
  </si>
  <si>
    <t>4.I.3.3.</t>
  </si>
  <si>
    <t>4.I.4.</t>
  </si>
  <si>
    <t>4.I.4.1.</t>
  </si>
  <si>
    <t>4.I.4.2.</t>
  </si>
  <si>
    <t>4.I.4.3.</t>
  </si>
  <si>
    <t>4.I.5.1.</t>
  </si>
  <si>
    <t>4.I.5.</t>
  </si>
  <si>
    <t>4.I.5.3.</t>
  </si>
  <si>
    <t>4.I.5.2.</t>
  </si>
  <si>
    <t>4.I.6.</t>
  </si>
  <si>
    <t>4.I.6.1.</t>
  </si>
  <si>
    <t>4.I.6.2.</t>
  </si>
  <si>
    <t>4.I.6.3.</t>
  </si>
  <si>
    <t>4.I.7.</t>
  </si>
  <si>
    <t>4.I.7.1.</t>
  </si>
  <si>
    <r>
      <t>Regulatorno razdoblje r</t>
    </r>
    <r>
      <rPr>
        <b/>
        <vertAlign val="subscript"/>
        <sz val="8"/>
        <color theme="1"/>
        <rFont val="Calibri"/>
        <family val="2"/>
        <scheme val="minor"/>
      </rPr>
      <t>1-4</t>
    </r>
    <r>
      <rPr>
        <b/>
        <sz val="8"/>
        <color theme="1"/>
        <rFont val="Calibri"/>
        <family val="2"/>
        <scheme val="minor"/>
      </rPr>
      <t xml:space="preserve"> </t>
    </r>
  </si>
  <si>
    <t>Postotak količina isporučene vodne usluge javne vodoopskrbe drugom isporučitelju vodnih usluga u odnosu na ukupne količine vodne usluge javne vodoopskrbe isporučene korisnicima vodnih usluga i svim isporučiteljima vodnih usluga</t>
  </si>
  <si>
    <t>Količine prihvaćenih komunalnih otpadnih voda od drugog isporučitelja vodnih usluga radi pročišćavanja i ispuštanja</t>
  </si>
  <si>
    <t>Postotak količina prihvaćenih komunalnih otpadnih voda od drugog isporučitelja vodnih usluga radi pročišćavanja i ispuštanja u odnosu na ukupne količine vodne usluge javne odvodnje – pročišćavanja komunalnih otpadnih voda radi pročišćavanja i ispuštanja isporučene korisnicima vodnih usluga i svim isporučiteljima vodnih usluga</t>
  </si>
  <si>
    <t>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t>
  </si>
  <si>
    <t>Količine prihvaćenih komunalnih otpadnih voda od drugog isporučitelja vodnih usluga radi daljnje odvodnje</t>
  </si>
  <si>
    <t>Količina isporučene vodne usluge javne vodoopskrbe drugom isporučitelju vodnih usluga</t>
  </si>
  <si>
    <t>PRG</t>
  </si>
  <si>
    <t>PPRR</t>
  </si>
  <si>
    <r>
      <t>Prosjek troškova pretkodnog regulatornog razdoblja (ili prosijek povijesnih podataka), r</t>
    </r>
    <r>
      <rPr>
        <vertAlign val="subscript"/>
        <sz val="8"/>
        <color theme="1"/>
        <rFont val="Calibri"/>
        <family val="2"/>
        <scheme val="minor"/>
      </rPr>
      <t>4-1</t>
    </r>
    <r>
      <rPr>
        <sz val="8"/>
        <color theme="1"/>
        <rFont val="Calibri"/>
        <family val="2"/>
        <scheme val="minor"/>
      </rPr>
      <t xml:space="preserve"> do r</t>
    </r>
    <r>
      <rPr>
        <vertAlign val="subscript"/>
        <sz val="8"/>
        <color theme="1"/>
        <rFont val="Calibri"/>
        <family val="2"/>
        <scheme val="minor"/>
      </rPr>
      <t>-1</t>
    </r>
  </si>
  <si>
    <t>PL</t>
  </si>
  <si>
    <t>Troškovi koji se planiraju u regulatornom razdoblju (planirano poslovnim planom isporučitelja vodnih usluga)</t>
  </si>
  <si>
    <t>SP</t>
  </si>
  <si>
    <t xml:space="preserve"> Stručna procjena javnog isporučitelja vodnih usluga izrađena prema realno očekivanom trendu kretanja pokazatelja poslovanja za regulatorno razdoblje</t>
  </si>
  <si>
    <t>Utvrđivanje troškova rezerviranja</t>
  </si>
  <si>
    <r>
      <t>Prosjek troškova iz prethodnih regulatornih godina, r</t>
    </r>
    <r>
      <rPr>
        <vertAlign val="subscript"/>
        <sz val="8"/>
        <color theme="1"/>
        <rFont val="Calibri"/>
        <family val="2"/>
        <scheme val="minor"/>
      </rPr>
      <t>3-1</t>
    </r>
    <r>
      <rPr>
        <sz val="8"/>
        <color theme="1"/>
        <rFont val="Calibri"/>
        <family val="2"/>
        <scheme val="minor"/>
      </rPr>
      <t xml:space="preserve"> do r</t>
    </r>
    <r>
      <rPr>
        <vertAlign val="subscript"/>
        <sz val="8"/>
        <color theme="1"/>
        <rFont val="Calibri"/>
        <family val="2"/>
        <scheme val="minor"/>
      </rPr>
      <t>-1</t>
    </r>
    <r>
      <rPr>
        <sz val="11"/>
        <color theme="1"/>
        <rFont val="Calibri"/>
        <family val="2"/>
        <charset val="238"/>
        <scheme val="minor"/>
      </rPr>
      <t/>
    </r>
  </si>
  <si>
    <r>
      <t>Prosjek troškova iz prethodnih regulatornih godina, r</t>
    </r>
    <r>
      <rPr>
        <vertAlign val="subscript"/>
        <sz val="8"/>
        <color theme="1"/>
        <rFont val="Calibri"/>
        <family val="2"/>
        <scheme val="minor"/>
      </rPr>
      <t>2-1</t>
    </r>
    <r>
      <rPr>
        <sz val="8"/>
        <color theme="1"/>
        <rFont val="Calibri"/>
        <family val="2"/>
        <scheme val="minor"/>
      </rPr>
      <t xml:space="preserve"> do r</t>
    </r>
    <r>
      <rPr>
        <vertAlign val="subscript"/>
        <sz val="8"/>
        <color theme="1"/>
        <rFont val="Calibri"/>
        <family val="2"/>
        <scheme val="minor"/>
      </rPr>
      <t>-1</t>
    </r>
    <r>
      <rPr>
        <sz val="11"/>
        <color theme="1"/>
        <rFont val="Calibri"/>
        <family val="2"/>
        <charset val="238"/>
        <scheme val="minor"/>
      </rPr>
      <t/>
    </r>
  </si>
  <si>
    <r>
      <t>Troškak iz prethodne regulatorne godine,</t>
    </r>
    <r>
      <rPr>
        <sz val="8"/>
        <color theme="1"/>
        <rFont val="Calibri"/>
        <family val="2"/>
        <scheme val="minor"/>
      </rPr>
      <t xml:space="preserve"> r</t>
    </r>
    <r>
      <rPr>
        <vertAlign val="subscript"/>
        <sz val="8"/>
        <color theme="1"/>
        <rFont val="Calibri"/>
        <family val="2"/>
        <scheme val="minor"/>
      </rPr>
      <t>-1</t>
    </r>
    <r>
      <rPr>
        <sz val="11"/>
        <color theme="1"/>
        <rFont val="Calibri"/>
        <family val="2"/>
        <charset val="238"/>
        <scheme val="minor"/>
      </rPr>
      <t/>
    </r>
  </si>
  <si>
    <t>1.2.2.2.1.3.2.P.</t>
  </si>
  <si>
    <t>1.2.2.2.1.4.2.P.</t>
  </si>
  <si>
    <t>1.2.2.2.3.2.2.P.</t>
  </si>
  <si>
    <t>1.2.2.2.1.3.1.P.</t>
  </si>
  <si>
    <t>1.2.2.2.1.4.1.P.</t>
  </si>
  <si>
    <t>1.2.2.2.3.2.1.P.</t>
  </si>
  <si>
    <r>
      <t>Troškovi za godinu koja prethodi godini početka regulatornog razdoblja, r</t>
    </r>
    <r>
      <rPr>
        <vertAlign val="subscript"/>
        <sz val="8"/>
        <color theme="1"/>
        <rFont val="Calibri"/>
        <family val="2"/>
        <scheme val="minor"/>
      </rPr>
      <t>-1</t>
    </r>
  </si>
  <si>
    <t>Osnova planiranja (osim troškova rezervacije i vrijednosnog usklađenja)</t>
  </si>
  <si>
    <r>
      <t>Prosjek troškova prethodnog regulatornog razdoblja (ili prosjek povijesnih podataka), r</t>
    </r>
    <r>
      <rPr>
        <vertAlign val="subscript"/>
        <sz val="8"/>
        <color theme="1"/>
        <rFont val="Calibri"/>
        <family val="2"/>
        <scheme val="minor"/>
      </rPr>
      <t>4-1</t>
    </r>
    <r>
      <rPr>
        <sz val="8"/>
        <color theme="1"/>
        <rFont val="Calibri"/>
        <family val="2"/>
        <scheme val="minor"/>
      </rPr>
      <t xml:space="preserve"> do r</t>
    </r>
    <r>
      <rPr>
        <vertAlign val="subscript"/>
        <sz val="8"/>
        <color theme="1"/>
        <rFont val="Calibri"/>
        <family val="2"/>
        <scheme val="minor"/>
      </rPr>
      <t>-1</t>
    </r>
  </si>
  <si>
    <t>Vodoopskrba
Unos: DA, NE</t>
  </si>
  <si>
    <t>Odvodnja
Unos: DA, NE</t>
  </si>
  <si>
    <t>Pročišćavanje
Unos: DA, NE</t>
  </si>
  <si>
    <r>
      <t>Ukupan iznos u regulatornom razdoblju 
(suma r</t>
    </r>
    <r>
      <rPr>
        <b/>
        <vertAlign val="subscript"/>
        <sz val="8"/>
        <rFont val="Calibri"/>
        <family val="2"/>
        <scheme val="minor"/>
      </rPr>
      <t>1</t>
    </r>
    <r>
      <rPr>
        <b/>
        <sz val="8"/>
        <rFont val="Calibri"/>
        <family val="2"/>
        <scheme val="minor"/>
      </rPr>
      <t xml:space="preserve"> do r</t>
    </r>
    <r>
      <rPr>
        <b/>
        <vertAlign val="subscript"/>
        <sz val="8"/>
        <rFont val="Calibri"/>
        <family val="2"/>
        <scheme val="minor"/>
      </rPr>
      <t>4</t>
    </r>
    <r>
      <rPr>
        <b/>
        <sz val="8"/>
        <rFont val="Calibri"/>
        <family val="2"/>
        <scheme val="minor"/>
      </rPr>
      <t>)</t>
    </r>
  </si>
  <si>
    <r>
      <t>Povijesni podaci godina r</t>
    </r>
    <r>
      <rPr>
        <b/>
        <vertAlign val="subscript"/>
        <sz val="8"/>
        <color theme="1"/>
        <rFont val="Calibri"/>
        <family val="2"/>
      </rPr>
      <t>-4</t>
    </r>
  </si>
  <si>
    <r>
      <t>Povijesni podaci godina r</t>
    </r>
    <r>
      <rPr>
        <b/>
        <vertAlign val="subscript"/>
        <sz val="8"/>
        <color theme="1"/>
        <rFont val="Calibri"/>
        <family val="2"/>
      </rPr>
      <t>-3</t>
    </r>
  </si>
  <si>
    <r>
      <t>Povijesni podaci godina r</t>
    </r>
    <r>
      <rPr>
        <b/>
        <vertAlign val="subscript"/>
        <sz val="8"/>
        <color theme="1"/>
        <rFont val="Calibri"/>
        <family val="2"/>
      </rPr>
      <t>-2</t>
    </r>
  </si>
  <si>
    <r>
      <t>Povijesni podaci godina r</t>
    </r>
    <r>
      <rPr>
        <b/>
        <vertAlign val="subscript"/>
        <sz val="8"/>
        <color theme="1"/>
        <rFont val="Calibri"/>
        <family val="2"/>
      </rPr>
      <t>-1</t>
    </r>
  </si>
  <si>
    <r>
      <t>Regulatorna godina r</t>
    </r>
    <r>
      <rPr>
        <b/>
        <vertAlign val="subscript"/>
        <sz val="8"/>
        <color theme="1"/>
        <rFont val="Calibri"/>
        <family val="2"/>
      </rPr>
      <t>1</t>
    </r>
  </si>
  <si>
    <r>
      <t>Regulatorna godina r</t>
    </r>
    <r>
      <rPr>
        <b/>
        <vertAlign val="subscript"/>
        <sz val="8"/>
        <color theme="1"/>
        <rFont val="Calibri"/>
        <family val="2"/>
      </rPr>
      <t>2</t>
    </r>
  </si>
  <si>
    <r>
      <t>Regulatorna godina r</t>
    </r>
    <r>
      <rPr>
        <b/>
        <vertAlign val="subscript"/>
        <sz val="8"/>
        <color theme="1"/>
        <rFont val="Calibri"/>
        <family val="2"/>
      </rPr>
      <t>3</t>
    </r>
  </si>
  <si>
    <r>
      <t>Regulatorna godina r</t>
    </r>
    <r>
      <rPr>
        <b/>
        <vertAlign val="subscript"/>
        <sz val="8"/>
        <color theme="1"/>
        <rFont val="Calibri"/>
        <family val="2"/>
      </rPr>
      <t>4</t>
    </r>
  </si>
  <si>
    <r>
      <t>Prosjek regulatornih godina r</t>
    </r>
    <r>
      <rPr>
        <b/>
        <vertAlign val="subscript"/>
        <sz val="8"/>
        <color theme="1"/>
        <rFont val="Calibri"/>
        <family val="2"/>
      </rPr>
      <t xml:space="preserve">1 </t>
    </r>
    <r>
      <rPr>
        <b/>
        <sz val="8"/>
        <color theme="1"/>
        <rFont val="Calibri"/>
        <family val="2"/>
      </rPr>
      <t>do</t>
    </r>
    <r>
      <rPr>
        <b/>
        <vertAlign val="subscript"/>
        <sz val="8"/>
        <color theme="1"/>
        <rFont val="Calibri"/>
        <family val="2"/>
      </rPr>
      <t xml:space="preserve"> </t>
    </r>
    <r>
      <rPr>
        <b/>
        <sz val="8"/>
        <color theme="1"/>
        <rFont val="Calibri"/>
        <family val="2"/>
      </rPr>
      <t>r</t>
    </r>
    <r>
      <rPr>
        <b/>
        <vertAlign val="subscript"/>
        <sz val="8"/>
        <color theme="1"/>
        <rFont val="Calibri"/>
        <family val="2"/>
      </rPr>
      <t>4</t>
    </r>
    <r>
      <rPr>
        <b/>
        <sz val="8"/>
        <color theme="1"/>
        <rFont val="Calibri"/>
        <family val="2"/>
      </rPr>
      <t xml:space="preserve"> </t>
    </r>
  </si>
  <si>
    <t>Osnova planiranja troškova 
Unos: PPRR, PRG, PL, SP ili PPRR, PPRG3, PPRG2, PRG</t>
  </si>
  <si>
    <t>PPRG3</t>
  </si>
  <si>
    <t>PPRG2</t>
  </si>
  <si>
    <t>Utvrđeni godišnji trošak (ili količina) povezan s osnovom planiranja</t>
  </si>
  <si>
    <r>
      <t>Iznos (primjer) u regulatornom razdoblju (m</t>
    </r>
    <r>
      <rPr>
        <b/>
        <vertAlign val="superscript"/>
        <sz val="8"/>
        <color theme="1"/>
        <rFont val="Calibri"/>
        <family val="2"/>
        <scheme val="minor"/>
      </rPr>
      <t>3</t>
    </r>
    <r>
      <rPr>
        <b/>
        <sz val="8"/>
        <color theme="1"/>
        <rFont val="Calibri"/>
        <family val="2"/>
        <scheme val="minor"/>
      </rPr>
      <t>, %)</t>
    </r>
  </si>
  <si>
    <t>Utvrđena godišnja količina (ili postotak) povezan s osnovom planiranja</t>
  </si>
  <si>
    <t>Troškovi sučeljene amortizacije materijalne imovine komunalnih vodnih građevina po osnovi EU financiranja i to najmanje 25% troškova, a najviše 100% troškova koji se obračunavaju u fiksnim operativnim troškovima javne vodoopskrbe na vodoopskrbnom putu svih korisnika vodnih usluga i svih isporučitelja vodnih usluga na vodoopskrbnom putu, (UPISATI) _____%</t>
  </si>
  <si>
    <t>2.1.P.</t>
  </si>
  <si>
    <t>2.2.2.P.</t>
  </si>
  <si>
    <t>2.3.P.</t>
  </si>
  <si>
    <t>2.4.P.</t>
  </si>
  <si>
    <t>3.2.1.P.</t>
  </si>
  <si>
    <t>3.2.2.P.</t>
  </si>
  <si>
    <t>3.2.3.P.</t>
  </si>
  <si>
    <t>4.1.2.P.</t>
  </si>
  <si>
    <t>4.2.P.</t>
  </si>
  <si>
    <t>4.3.P.</t>
  </si>
  <si>
    <t>4.4.P.</t>
  </si>
  <si>
    <t>4.13.P.</t>
  </si>
  <si>
    <t>5.1.P.</t>
  </si>
  <si>
    <t>5.3.P.</t>
  </si>
  <si>
    <t>5.2.P.</t>
  </si>
  <si>
    <t>Isključivanje izravnih troškova drugim JIVU-ima (primjenjuje se na izravne troškove isključujući izravne troškove pročišćavanja i ispuštanja)
Unos: PIT, OIT, PNIT</t>
  </si>
  <si>
    <t>Troškovi nesučeljene amortizacije nematerijalne imovine i to najmanje 25% troškova, a najviše 100% troškova koji se obračunavaju u fiksnim operativnim troškovima, (UPISATI) _____% javne vodoopskrbe (ukoliko se usluge pružaju zasebno)</t>
  </si>
  <si>
    <t>Troškovi nesučeljene amortizacije nematerijalne imovine i to najmanje 25% troškova, a najviše 100% troškova koji se obračunavaju u fiksnim operativnim troškovima, (UPISATI) _____% javne odvodnje – pročišćavanja komunalnih otpadnih voda radi pročišćavanja i ispuštanja (ukoliko se usluge pružaju korisnicima vodnih usluga zasebno)</t>
  </si>
  <si>
    <t>Troškovi vanjskih usluga reprezentacije i troškovi ostalih usluga do visine porezno priznatog rashoda, u skladu s propisima o porezu na dobit</t>
  </si>
  <si>
    <t>Osnova planiranja troškova 
Unos: PPRR, PRG, PL, SP</t>
  </si>
  <si>
    <t>1.1.1.</t>
  </si>
  <si>
    <t>1.1.1.1.</t>
  </si>
  <si>
    <t>1.1.1.2.</t>
  </si>
  <si>
    <t>1.1.2.</t>
  </si>
  <si>
    <t>1.2.1.1.</t>
  </si>
  <si>
    <t>1.2.1.2.</t>
  </si>
  <si>
    <t>Identifikacijski broj CAPEX
(ID_CAPEX)</t>
  </si>
  <si>
    <t>Glavnica kredita ili zajma, GI</t>
  </si>
  <si>
    <t>Kamata kredita ili zajma, Kta</t>
  </si>
  <si>
    <t>Troškovi financiranja iz kredita ili zajma, Tf</t>
  </si>
  <si>
    <t>4.2.1.</t>
  </si>
  <si>
    <t>4.2.2.</t>
  </si>
  <si>
    <t>4.3.1.</t>
  </si>
  <si>
    <t>4.3.2.</t>
  </si>
  <si>
    <t>4.4.1.</t>
  </si>
  <si>
    <t>4.4.2.</t>
  </si>
  <si>
    <t>Tarifa (visina) naknade za razvoj za vodne usluge vodoopskrbe (EUR/m3)</t>
  </si>
  <si>
    <t>Javna odvodnja komunalnih otpadnih voda</t>
  </si>
  <si>
    <t>Pročišćavanje komunalnih otpadnih voda</t>
  </si>
  <si>
    <t>Otplata kredita i zajmova utrošenih na pokriće CAPEX-a, OKZ</t>
  </si>
  <si>
    <t>Kapitalni izdatci (razdvojiti za sve vrste vodnih usluga na koje se primjenjuje NZR)</t>
  </si>
  <si>
    <t>V.Q.4.</t>
  </si>
  <si>
    <t>Količina isporučene vodne usluge javne vodoopskrbe za izračun tarife naknade za razvoj</t>
  </si>
  <si>
    <t>Opis isporučenih količina vodnih usluga za izračun tarifa naknade za ravoj</t>
  </si>
  <si>
    <t>Identifikacijski  broj isporučenih količina vodnih usluga (ID_Q)</t>
  </si>
  <si>
    <r>
      <t>Q</t>
    </r>
    <r>
      <rPr>
        <vertAlign val="superscript"/>
        <sz val="8"/>
        <color theme="1"/>
        <rFont val="Calibri"/>
        <family val="2"/>
        <scheme val="minor"/>
      </rPr>
      <t>NZR,V</t>
    </r>
  </si>
  <si>
    <t>O.Q.4.</t>
  </si>
  <si>
    <t>Količina isporučene vodne usluge pročišćavanja komunalnih otpadnih voda za izračun tarife naknade za razvoj</t>
  </si>
  <si>
    <t>Količina isporučene vodne usluge javne odvodnje za izračun tarife naknade za razvoj</t>
  </si>
  <si>
    <r>
      <t>Q</t>
    </r>
    <r>
      <rPr>
        <vertAlign val="superscript"/>
        <sz val="8"/>
        <color theme="1"/>
        <rFont val="Calibri"/>
        <family val="2"/>
        <scheme val="minor"/>
      </rPr>
      <t>NZR,O</t>
    </r>
  </si>
  <si>
    <r>
      <t>Q</t>
    </r>
    <r>
      <rPr>
        <vertAlign val="superscript"/>
        <sz val="8"/>
        <color theme="1"/>
        <rFont val="Calibri"/>
        <family val="2"/>
        <scheme val="minor"/>
      </rPr>
      <t>NZR,P</t>
    </r>
  </si>
  <si>
    <t>Tekući kapitalni izdaci javne vodoopskrbe</t>
  </si>
  <si>
    <t>Tekući kapitalni izdaci javne odvodnje – skupljanja komunalnih otpadnih voda</t>
  </si>
  <si>
    <t>Javna odvodnje – skupljanja komunalnih otpadnih voda</t>
  </si>
  <si>
    <t>Javna odvodnje – pročišćavanja komunalnih otpadnih voda radi pročišćavanja i ispuštanja</t>
  </si>
  <si>
    <t>Kapitalni izdatci javne vodoopskrbe</t>
  </si>
  <si>
    <t>1.3.</t>
  </si>
  <si>
    <t>Kapitalni izdatci pročišćavanja komunalnih otpadnih voda radi pročišćavanja i ispuštanja</t>
  </si>
  <si>
    <t>Kapitalni izdatci skupljanja komunalnih otpadnih voda</t>
  </si>
  <si>
    <t>1.1.1.1.1.</t>
  </si>
  <si>
    <t>1.1.1.1.2.</t>
  </si>
  <si>
    <t>1.1.2.1.</t>
  </si>
  <si>
    <t>1.1.2.1.1.</t>
  </si>
  <si>
    <t>1.1.2.1.2.</t>
  </si>
  <si>
    <t>1.1.2.2.</t>
  </si>
  <si>
    <t>1.2.1.1.1.</t>
  </si>
  <si>
    <t>1.2.1.1.2.</t>
  </si>
  <si>
    <t>1.3.1.</t>
  </si>
  <si>
    <t>1.3.1.1.</t>
  </si>
  <si>
    <t>1.3.1.1.1.</t>
  </si>
  <si>
    <t>1.3.1.1.2.</t>
  </si>
  <si>
    <t>1.3.1.2.</t>
  </si>
  <si>
    <t>1.3.2.</t>
  </si>
  <si>
    <t>1.3.2.1.</t>
  </si>
  <si>
    <t>1.3.2.1.1.</t>
  </si>
  <si>
    <t>1.3.2.1.2.</t>
  </si>
  <si>
    <t>1.3.2.2.</t>
  </si>
  <si>
    <r>
      <t>Tekući kapitalni izdaci pročišćavanja komunalnih otpadnih voda radi pročišćavanja i ispuštanja u dijelu koji nije pokriven financiranjem iz drugih izvora a ne financira se iz amortizacijskog fonda (CAPEX</t>
    </r>
    <r>
      <rPr>
        <vertAlign val="superscript"/>
        <sz val="8"/>
        <color theme="1"/>
        <rFont val="Calibri"/>
        <family val="2"/>
        <scheme val="minor"/>
      </rPr>
      <t>P</t>
    </r>
    <r>
      <rPr>
        <vertAlign val="subscript"/>
        <sz val="8"/>
        <color theme="1"/>
        <rFont val="Calibri"/>
        <family val="2"/>
        <scheme val="minor"/>
      </rPr>
      <t>r</t>
    </r>
    <r>
      <rPr>
        <sz val="8"/>
        <color theme="1"/>
        <rFont val="Calibri"/>
        <family val="2"/>
        <scheme val="minor"/>
      </rPr>
      <t>)</t>
    </r>
  </si>
  <si>
    <r>
      <t>Tekući kapitalni izdaci skupljanja komunalnih otpadnih voda u dijelu koji nije pokriven financiranjem iz drugih izvora a ne financira se iz amortizacijskog fonda (CAPEX</t>
    </r>
    <r>
      <rPr>
        <vertAlign val="superscript"/>
        <sz val="8"/>
        <color theme="1"/>
        <rFont val="Calibri"/>
        <family val="2"/>
        <scheme val="minor"/>
      </rPr>
      <t>O</t>
    </r>
    <r>
      <rPr>
        <vertAlign val="subscript"/>
        <sz val="8"/>
        <color theme="1"/>
        <rFont val="Calibri"/>
        <family val="2"/>
        <scheme val="minor"/>
      </rPr>
      <t>r</t>
    </r>
    <r>
      <rPr>
        <sz val="8"/>
        <color theme="1"/>
        <rFont val="Calibri"/>
        <family val="2"/>
        <scheme val="minor"/>
      </rPr>
      <t>)</t>
    </r>
  </si>
  <si>
    <r>
      <t>Tekući kapitalni izdaci javne vodoopskrbe u dijelu koji nije pokriven financiranjem iz drugih izvora a ne financira se iz amortizacijskog fonda (CAPEX</t>
    </r>
    <r>
      <rPr>
        <vertAlign val="superscript"/>
        <sz val="8"/>
        <color theme="1"/>
        <rFont val="Calibri"/>
        <family val="2"/>
        <scheme val="minor"/>
      </rPr>
      <t>V</t>
    </r>
    <r>
      <rPr>
        <vertAlign val="subscript"/>
        <sz val="8"/>
        <color theme="1"/>
        <rFont val="Calibri"/>
        <family val="2"/>
        <scheme val="minor"/>
      </rPr>
      <t>r</t>
    </r>
    <r>
      <rPr>
        <sz val="8"/>
        <color theme="1"/>
        <rFont val="Calibri"/>
        <family val="2"/>
        <scheme val="minor"/>
      </rPr>
      <t>)</t>
    </r>
  </si>
  <si>
    <t>Regulatorno dopuštena rezerva koja iznosi najviše 25 % na iznos CAPEXr ili je najmanje jednaka 0, RDR</t>
  </si>
  <si>
    <t>Izračuni tarife naknade za razvoj</t>
  </si>
  <si>
    <t>Troškovi nesučeljene amortizacije materijalne imovine komunalnih vodnih građevina i to najmanje 25% troškova, a najviše 100% troškova koji se obračunavaju u fiksnim operativnim troškovima javne vodoopskrbe, (UPISATI) _____%</t>
  </si>
  <si>
    <t>Troškovi nesučeljene amortizacije materijalne imovine komunalnih vodnih građevina i to najmanje 25% troškova, a najviše 100% troškova koji se obračunavaju u fiksnim operativnim troškovima javne odvodnje – skupljanja komunalnih otpadnih voda, (UPISATI) _____%</t>
  </si>
  <si>
    <t>Troškovi nesučeljene amortizacije materijalne imovine komunalnih vodnih građevina i to najmanje 25% troškova, a najviše 100% troškova koji se obračunavaju u fiksnim operativnim troškovima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 (UPISATI) _____%</t>
  </si>
  <si>
    <t>Troškovi nesučeljene amortizacije materijalne imovine komunalnih vodnih građevina i to najmanje 25% troškova, a najviše 100% troškova koji se obračunavaju u fiksnim operativnim troškovima javne odvodnje – pročišćavanja komunalnih otpadnih voda radi pročišćavanja i ispuštanja, (UPISATI) _____%</t>
  </si>
  <si>
    <t>Količina isporučene vodne usluge javne vodoopskrbe isključujući količine isporučene vodne usluge javne vodoopskrbe drugom isporučitelju vodnih usluga</t>
  </si>
  <si>
    <r>
      <t>Q</t>
    </r>
    <r>
      <rPr>
        <vertAlign val="superscript"/>
        <sz val="8"/>
        <rFont val="Calibri"/>
        <family val="2"/>
        <scheme val="minor"/>
      </rPr>
      <t>VV</t>
    </r>
  </si>
  <si>
    <t>Količina isporučene vodne usluge javne odvodnje - skupljanja komunalnih otpadnih voda isključujući količine isporučene vodne usluge prihvata komunalnih otpadnih voda od drugog isporučitelja vodnih usluga radi daljnje odvodnje</t>
  </si>
  <si>
    <t>V.Q.5.</t>
  </si>
  <si>
    <t>O.Q.5.</t>
  </si>
  <si>
    <r>
      <t>Q</t>
    </r>
    <r>
      <rPr>
        <vertAlign val="superscript"/>
        <sz val="8"/>
        <rFont val="Calibri"/>
        <family val="2"/>
        <scheme val="minor"/>
      </rPr>
      <t>VO</t>
    </r>
  </si>
  <si>
    <t>Količina isporučene vodne usluge javne odvodnje - pročišćavanja komunalnih otpadnih voda radi pročišćavanja i ispuštanja isključujući količine isporučene vodne usluge prihvata komunalnih otpadnih voda od drugog isporučitelja vodnih usluga radi pročišćavanja i ispuštanja</t>
  </si>
  <si>
    <r>
      <t>Q</t>
    </r>
    <r>
      <rPr>
        <vertAlign val="superscript"/>
        <sz val="8"/>
        <rFont val="Calibri"/>
        <family val="2"/>
        <scheme val="minor"/>
      </rPr>
      <t>VP</t>
    </r>
  </si>
  <si>
    <r>
      <t>Q</t>
    </r>
    <r>
      <rPr>
        <vertAlign val="superscript"/>
        <sz val="8"/>
        <color theme="1"/>
        <rFont val="Calibri"/>
        <family val="2"/>
        <scheme val="minor"/>
      </rPr>
      <t>P</t>
    </r>
    <r>
      <rPr>
        <sz val="8"/>
        <color theme="1"/>
        <rFont val="Calibri"/>
        <family val="2"/>
        <scheme val="minor"/>
      </rPr>
      <t xml:space="preserve"> = Q</t>
    </r>
    <r>
      <rPr>
        <vertAlign val="superscript"/>
        <sz val="8"/>
        <color theme="1"/>
        <rFont val="Calibri"/>
        <family val="2"/>
        <scheme val="minor"/>
      </rPr>
      <t>VP+PDI</t>
    </r>
  </si>
  <si>
    <t>P.Q.5.</t>
  </si>
  <si>
    <t>4.I.7.1.1.</t>
  </si>
  <si>
    <t>4.I.7.1.2.</t>
  </si>
  <si>
    <t>4.I.7.1.3.</t>
  </si>
  <si>
    <t>4.I.7.1.4.</t>
  </si>
  <si>
    <t>4.I.7.1.5.</t>
  </si>
  <si>
    <r>
      <t>Neizravni operativni troškovi (OPEX</t>
    </r>
    <r>
      <rPr>
        <vertAlign val="superscript"/>
        <sz val="8"/>
        <color theme="1"/>
        <rFont val="Calibri"/>
        <family val="2"/>
        <scheme val="minor"/>
      </rPr>
      <t>VDI, neizravni</t>
    </r>
    <r>
      <rPr>
        <sz val="8"/>
        <color theme="1"/>
        <rFont val="Calibri"/>
        <family val="2"/>
        <scheme val="minor"/>
      </rPr>
      <t>)</t>
    </r>
  </si>
  <si>
    <r>
      <t>Neizravni operativni troškovi (OPEX</t>
    </r>
    <r>
      <rPr>
        <vertAlign val="superscript"/>
        <sz val="8"/>
        <color theme="1"/>
        <rFont val="Calibri"/>
        <family val="2"/>
        <scheme val="minor"/>
      </rPr>
      <t>ODI, neizravni</t>
    </r>
    <r>
      <rPr>
        <sz val="8"/>
        <color theme="1"/>
        <rFont val="Calibri"/>
        <family val="2"/>
        <scheme val="minor"/>
      </rPr>
      <t>)</t>
    </r>
  </si>
  <si>
    <r>
      <t>Neizravni operativni troškovi (OPEX</t>
    </r>
    <r>
      <rPr>
        <vertAlign val="superscript"/>
        <sz val="8"/>
        <color theme="1"/>
        <rFont val="Calibri"/>
        <family val="2"/>
        <scheme val="minor"/>
      </rPr>
      <t xml:space="preserve"> VP+PDI, neizravni</t>
    </r>
    <r>
      <rPr>
        <sz val="8"/>
        <color theme="1"/>
        <rFont val="Calibri"/>
        <family val="2"/>
        <scheme val="minor"/>
      </rPr>
      <t>)</t>
    </r>
  </si>
  <si>
    <r>
      <t>Neizravni operativni troškovi (OPEX</t>
    </r>
    <r>
      <rPr>
        <vertAlign val="superscript"/>
        <sz val="8"/>
        <color theme="1"/>
        <rFont val="Calibri"/>
        <family val="2"/>
        <scheme val="minor"/>
      </rPr>
      <t xml:space="preserve"> VV, neizravni</t>
    </r>
    <r>
      <rPr>
        <sz val="8"/>
        <color theme="1"/>
        <rFont val="Calibri"/>
        <family val="2"/>
        <scheme val="minor"/>
      </rPr>
      <t>)</t>
    </r>
  </si>
  <si>
    <r>
      <t>Neizravni operativni troškovi (OPEX</t>
    </r>
    <r>
      <rPr>
        <vertAlign val="superscript"/>
        <sz val="8"/>
        <color theme="1"/>
        <rFont val="Calibri"/>
        <family val="2"/>
        <scheme val="minor"/>
      </rPr>
      <t xml:space="preserve"> VO, neizravni</t>
    </r>
    <r>
      <rPr>
        <sz val="8"/>
        <color theme="1"/>
        <rFont val="Calibri"/>
        <family val="2"/>
        <scheme val="minor"/>
      </rPr>
      <t>)</t>
    </r>
  </si>
  <si>
    <r>
      <t>Q</t>
    </r>
    <r>
      <rPr>
        <vertAlign val="superscript"/>
        <sz val="8"/>
        <color theme="1"/>
        <rFont val="Calibri"/>
        <family val="2"/>
        <scheme val="minor"/>
      </rPr>
      <t>VU</t>
    </r>
  </si>
  <si>
    <r>
      <t>Q</t>
    </r>
    <r>
      <rPr>
        <vertAlign val="superscript"/>
        <sz val="8"/>
        <color theme="1"/>
        <rFont val="Calibri"/>
        <family val="2"/>
        <scheme val="minor"/>
      </rPr>
      <t>OU</t>
    </r>
  </si>
  <si>
    <r>
      <t>Q</t>
    </r>
    <r>
      <rPr>
        <vertAlign val="superscript"/>
        <sz val="8"/>
        <color theme="1"/>
        <rFont val="Calibri"/>
        <family val="2"/>
        <scheme val="minor"/>
      </rPr>
      <t>PU</t>
    </r>
  </si>
  <si>
    <r>
      <t>Fiksni i varijabilni operativni troškovi vodne usluge javne vodoopskrbe drugom isporučitelju vodnih usluga (OPEX</t>
    </r>
    <r>
      <rPr>
        <vertAlign val="superscript"/>
        <sz val="8"/>
        <color theme="1"/>
        <rFont val="Calibri"/>
        <family val="2"/>
        <scheme val="minor"/>
      </rPr>
      <t>VDI, izravniI</t>
    </r>
    <r>
      <rPr>
        <sz val="8"/>
        <color theme="1"/>
        <rFont val="Calibri"/>
        <family val="2"/>
        <scheme val="minor"/>
      </rPr>
      <t>)</t>
    </r>
  </si>
  <si>
    <t>Stopa neizravnih troškova koji se priznaju na ukupni iznos izravnih troškova, SN</t>
  </si>
  <si>
    <t>SP&gt;20% primjenjuje se drugo pravilo, SNT=5%</t>
  </si>
  <si>
    <r>
      <t>Fiksni i varijabilni operativni troškovi vodne usluge javne vodoopskrbe drugom isporučitelju vodnih usluga (OPEX</t>
    </r>
    <r>
      <rPr>
        <vertAlign val="superscript"/>
        <sz val="8"/>
        <color theme="1"/>
        <rFont val="Calibri"/>
        <family val="2"/>
        <scheme val="minor"/>
      </rPr>
      <t>ODI, izravniI</t>
    </r>
    <r>
      <rPr>
        <sz val="8"/>
        <color theme="1"/>
        <rFont val="Calibri"/>
        <family val="2"/>
        <scheme val="minor"/>
      </rPr>
      <t>)</t>
    </r>
  </si>
  <si>
    <r>
      <t>Ukupni neizravni operativni troškovi (OPEX</t>
    </r>
    <r>
      <rPr>
        <vertAlign val="superscript"/>
        <sz val="8"/>
        <color theme="1"/>
        <rFont val="Calibri"/>
        <family val="2"/>
        <scheme val="minor"/>
      </rPr>
      <t xml:space="preserve"> neizravni</t>
    </r>
    <r>
      <rPr>
        <sz val="8"/>
        <color theme="1"/>
        <rFont val="Calibri"/>
        <family val="2"/>
        <scheme val="minor"/>
      </rPr>
      <t>)</t>
    </r>
  </si>
  <si>
    <t>4.I.7.A.</t>
  </si>
  <si>
    <t>4.I.7.B.</t>
  </si>
  <si>
    <t>4.I.7.C.</t>
  </si>
  <si>
    <t>4.I.7.D.</t>
  </si>
  <si>
    <t>4.I.7.E.</t>
  </si>
  <si>
    <r>
      <t>SP</t>
    </r>
    <r>
      <rPr>
        <vertAlign val="superscript"/>
        <sz val="8"/>
        <color theme="1"/>
        <rFont val="Calibri"/>
        <family val="2"/>
        <scheme val="minor"/>
      </rPr>
      <t>VDI</t>
    </r>
    <r>
      <rPr>
        <sz val="8"/>
        <color theme="1"/>
        <rFont val="Calibri"/>
        <family val="2"/>
        <scheme val="minor"/>
      </rPr>
      <t>&lt;20% primjenjuje se prvo pravilo SNT=10%</t>
    </r>
  </si>
  <si>
    <r>
      <t>SP</t>
    </r>
    <r>
      <rPr>
        <vertAlign val="superscript"/>
        <sz val="8"/>
        <color theme="1"/>
        <rFont val="Calibri"/>
        <family val="2"/>
        <scheme val="minor"/>
      </rPr>
      <t>VDI</t>
    </r>
    <r>
      <rPr>
        <sz val="8"/>
        <color theme="1"/>
        <rFont val="Calibri"/>
        <family val="2"/>
        <scheme val="minor"/>
      </rPr>
      <t xml:space="preserve"> + SN</t>
    </r>
  </si>
  <si>
    <r>
      <t>Korekcija izraza SP</t>
    </r>
    <r>
      <rPr>
        <vertAlign val="superscript"/>
        <sz val="8"/>
        <color theme="1"/>
        <rFont val="Calibri"/>
        <family val="2"/>
        <scheme val="minor"/>
      </rPr>
      <t>VDI</t>
    </r>
    <r>
      <rPr>
        <sz val="8"/>
        <color theme="1"/>
        <rFont val="Calibri"/>
        <family val="2"/>
        <scheme val="minor"/>
      </rPr>
      <t xml:space="preserve"> + SN</t>
    </r>
  </si>
  <si>
    <r>
      <t>SP</t>
    </r>
    <r>
      <rPr>
        <vertAlign val="superscript"/>
        <sz val="8"/>
        <color theme="1"/>
        <rFont val="Calibri"/>
        <family val="2"/>
        <scheme val="minor"/>
      </rPr>
      <t>ODI</t>
    </r>
    <r>
      <rPr>
        <sz val="8"/>
        <color theme="1"/>
        <rFont val="Calibri"/>
        <family val="2"/>
        <scheme val="minor"/>
      </rPr>
      <t>&lt;20% primjenjuje se prvo pravilo SNT=10%</t>
    </r>
  </si>
  <si>
    <t>Alokacija preostalih neizravnih operativnih troškova</t>
  </si>
  <si>
    <r>
      <t>SP</t>
    </r>
    <r>
      <rPr>
        <vertAlign val="superscript"/>
        <sz val="8"/>
        <color theme="1"/>
        <rFont val="Calibri"/>
        <family val="2"/>
        <scheme val="minor"/>
      </rPr>
      <t>ODI</t>
    </r>
    <r>
      <rPr>
        <sz val="8"/>
        <color theme="1"/>
        <rFont val="Calibri"/>
        <family val="2"/>
        <scheme val="minor"/>
      </rPr>
      <t xml:space="preserve"> + SN</t>
    </r>
  </si>
  <si>
    <r>
      <t>Korekcija izraza SP</t>
    </r>
    <r>
      <rPr>
        <vertAlign val="superscript"/>
        <sz val="8"/>
        <color theme="1"/>
        <rFont val="Calibri"/>
        <family val="2"/>
        <scheme val="minor"/>
      </rPr>
      <t>ODI</t>
    </r>
    <r>
      <rPr>
        <sz val="8"/>
        <color theme="1"/>
        <rFont val="Calibri"/>
        <family val="2"/>
        <scheme val="minor"/>
      </rPr>
      <t xml:space="preserve"> + SN</t>
    </r>
  </si>
  <si>
    <r>
      <t>Preostali neizravni operativni troškovi (od ukupnih neizravnih operativnih troškova OPEX</t>
    </r>
    <r>
      <rPr>
        <vertAlign val="superscript"/>
        <sz val="8"/>
        <color theme="1"/>
        <rFont val="Calibri"/>
        <family val="2"/>
        <scheme val="minor"/>
      </rPr>
      <t xml:space="preserve">neizravni </t>
    </r>
    <r>
      <rPr>
        <sz val="8"/>
        <color theme="1"/>
        <rFont val="Calibri"/>
        <family val="2"/>
        <scheme val="minor"/>
      </rPr>
      <t>oduzimaju se utvrđeni iznosi neizravnih troškova OPEX</t>
    </r>
    <r>
      <rPr>
        <vertAlign val="superscript"/>
        <sz val="8"/>
        <color theme="1"/>
        <rFont val="Calibri"/>
        <family val="2"/>
        <scheme val="minor"/>
      </rPr>
      <t>VDI, neizravni</t>
    </r>
    <r>
      <rPr>
        <sz val="8"/>
        <color theme="1"/>
        <rFont val="Calibri"/>
        <family val="2"/>
        <scheme val="minor"/>
      </rPr>
      <t xml:space="preserve"> - OPEX</t>
    </r>
    <r>
      <rPr>
        <vertAlign val="superscript"/>
        <sz val="8"/>
        <color theme="1"/>
        <rFont val="Calibri"/>
        <family val="2"/>
        <scheme val="minor"/>
      </rPr>
      <t>ODI, neizravni</t>
    </r>
  </si>
  <si>
    <r>
      <t>Preostale količine vodnih usluga (QVV, QVO i QVP+PDI), Q</t>
    </r>
    <r>
      <rPr>
        <vertAlign val="superscript"/>
        <sz val="8"/>
        <color theme="1"/>
        <rFont val="Calibri"/>
        <family val="2"/>
        <scheme val="minor"/>
      </rPr>
      <t>preostalo</t>
    </r>
  </si>
  <si>
    <r>
      <t>SP</t>
    </r>
    <r>
      <rPr>
        <vertAlign val="superscript"/>
        <sz val="8"/>
        <color theme="1"/>
        <rFont val="Calibri"/>
        <family val="2"/>
        <scheme val="minor"/>
      </rPr>
      <t>VV, preostalo</t>
    </r>
  </si>
  <si>
    <r>
      <t>SP</t>
    </r>
    <r>
      <rPr>
        <vertAlign val="superscript"/>
        <sz val="8"/>
        <color theme="1"/>
        <rFont val="Calibri"/>
        <family val="2"/>
        <scheme val="minor"/>
      </rPr>
      <t>VO, preostalo</t>
    </r>
  </si>
  <si>
    <r>
      <t>SP</t>
    </r>
    <r>
      <rPr>
        <vertAlign val="superscript"/>
        <sz val="8"/>
        <color theme="1"/>
        <rFont val="Calibri"/>
        <family val="2"/>
        <scheme val="minor"/>
      </rPr>
      <t>VVP+PDI, preostalo</t>
    </r>
  </si>
  <si>
    <t>Alokacija neizravnih operativnih troškova javne vodoopskrbe drugom isporučitelju vodnih usluga</t>
  </si>
  <si>
    <t>Alokacija neizravnih operativnih troškova prihvata komunalnih otpadnih voda radi daljnje odvodnje drugog isporučitelja vodnih usluga</t>
  </si>
  <si>
    <r>
      <t>Fiksni i varijabilni operativni troškovi vodne usluge javne vodoopskrbe drugom isporučitelju vodnih usluga (OPEX</t>
    </r>
    <r>
      <rPr>
        <vertAlign val="superscript"/>
        <sz val="8"/>
        <color theme="1"/>
        <rFont val="Calibri"/>
        <family val="2"/>
        <scheme val="minor"/>
      </rPr>
      <t>VDI, izravni</t>
    </r>
    <r>
      <rPr>
        <sz val="8"/>
        <color theme="1"/>
        <rFont val="Calibri"/>
        <family val="2"/>
        <scheme val="minor"/>
      </rPr>
      <t>)</t>
    </r>
  </si>
  <si>
    <r>
      <t>Fiksni i varijabilni operativni troškovi vodne usluge javne vodoopskrbe drugom isporučitelju vodnih usluga (OPEX</t>
    </r>
    <r>
      <rPr>
        <vertAlign val="superscript"/>
        <sz val="8"/>
        <color theme="1"/>
        <rFont val="Calibri"/>
        <family val="2"/>
        <scheme val="minor"/>
      </rPr>
      <t>ODI, izravni</t>
    </r>
    <r>
      <rPr>
        <sz val="8"/>
        <color theme="1"/>
        <rFont val="Calibri"/>
        <family val="2"/>
        <scheme val="minor"/>
      </rPr>
      <t>)</t>
    </r>
  </si>
  <si>
    <t>4.I.VV.</t>
  </si>
  <si>
    <t>4.I.VO.</t>
  </si>
  <si>
    <t>4.I.VDI.</t>
  </si>
  <si>
    <t>4.I.ODI.</t>
  </si>
  <si>
    <t>4.I.1.V.</t>
  </si>
  <si>
    <t>4.I.1.O.</t>
  </si>
  <si>
    <t>4.I.1.P.</t>
  </si>
  <si>
    <t>4.I.VP i PDI.</t>
  </si>
  <si>
    <t>Troškovi sučeljene amortizacije materijalne imovine komunalnih vodnih građevina po osnovi EU financiranja i to najmanje 0% troškova, a najviše 75% troškova koji se obračunavaju u varijabilnim operativnim troškovima na vodoopskrbnom putu (ukupni troškovi na vodoopskrbnom putu svih korisnika vodnih usluga i svih isporučiteljima vodnih usluga na vodoopskrbnom putu), (UPISATI) _____%</t>
  </si>
  <si>
    <t>Troškovi nesučeljene amortizacije materijalne imovine komunalnih vodnih građevina i to najmanje 25% troškova, a najviše 100% troškova koji se obračunavaju u fiksnim operativnim troškovima na vodoopskrbnom putu (ukupni troškovi na vodoopskrbnom putu svih korisnika vodnih usluga i svih isporučiteljima vodnih usluga na vodoopskrbnom putu), (UPISATI) _____%</t>
  </si>
  <si>
    <t>Troškovi nesučeljene amortizacije materijalne imovine komunalnih vodnih građevina i to najmanje 0% troškova, a najviše 75% troškova koji se obračunavaju u varijabilnim operativnim troškovima na vodoopskrbnom putu (ukupni troškovi na vodoopskrbnom putu svih korisnika vodnih usluga i svih isporučiteljima vodnih usluga na vodoopskrbnom putu), (UPISATI) _____%</t>
  </si>
  <si>
    <t>Troškovi nesučeljene amortizacije ostale dugotrajne materijalne imovine povezane s vodnim uslugama (npr. fotonaponske elektrane i drugo) i to najmanje 25% troškova, a najviše 100% troškova koji se obračunavaju u fiksnim operativnim troškovima na vodoopskrbnom putu (ukupni troškovi na vodoopskrbnom putu svih korisnika vodnih usluga i svih isporučiteljima vodnih usluga na vodoopskrbnom putu), (UPISATI) _____%</t>
  </si>
  <si>
    <t>Troškovi nesučeljene amortizacije ostale dugotrajne materijalne imovine povezane s vodnim uslugama (npr. fotonaponske elektrane i drugo) i to najmanje 0% troškova, a najviše 75% troškova koji se obračunavaju u varijabilnim operativnim troškovima na vodoopskrbnom putu (ukupni troškovi na vodoopskrbnom putu svih korisnika vodnih usluga i svih isporučiteljima vodnih usluga na vodoopskrbnom putu), (UPISATI) _____%</t>
  </si>
  <si>
    <t>Troškovi sirovina i materijala na vodoopskrbnom putu (ukupni troškovi na vodoopskrbnom putu svih korisnika vodnih usluga i svih isporučiteljima vodnih usluga na vodoopskrbnom putu)</t>
  </si>
  <si>
    <t>Troškovi energije na vodoopskrbnom putu (ukupni troškovi na vodoopskrbnom putu svih korisnika vodnih usluga i svih isporučiteljima vodnih usluga na vodoopskrbnom putu)</t>
  </si>
  <si>
    <t>Troškovi rezervnih dijelova na vodoopskrbnom putu (ukupni troškovi na vodoopskrbnom putu svih korisnika vodnih usluga i svih isporučiteljima vodnih usluga na vodoopskrbnom putu)</t>
  </si>
  <si>
    <t>Troškovi sitnog inventara na vodoopskrbnom putu (ukupni troškovi na vodoopskrbnom putu svih korisnika vodnih usluga i svih isporučiteljima vodnih usluga na vodoopskrbnom putu)</t>
  </si>
  <si>
    <t>Troškovi kemikalija za kondicioniranje vode na vodoopskrbnom putu (ukupni troškovi na vodoopskrbnom putu svih korisnika vodnih usluga i svih isporučiteljima vodnih usluga na vodoopskrbnom putu)</t>
  </si>
  <si>
    <t>Troškovi neto plaća zaposlenika na vodoopskrbnom putu (ukupni troškovi na vodoopskrbnom putu svih korisnika vodnih usluga i svih isporučiteljima vodnih usluga na vodoopskrbnom putu)</t>
  </si>
  <si>
    <t>Troškovi poreza na plaće i iz plaća zaposlenika na vodoopskrbnom putu (ukupni troškovi na vodoopskrbnom putu svih korisnika vodnih usluga i svih isporučiteljima vodnih usluga na vodoopskrbnom putu)</t>
  </si>
  <si>
    <t>Troškovi doprinosa na plaće i iz plaća zaposlenika na vodoopskrbnom putu (ukupni troškovi na vodoopskrbnom putu svih korisnika vodnih usluga i svih isporučiteljima vodnih usluga na vodoopskrbnom putu)</t>
  </si>
  <si>
    <t>Troškovi usluga investicijskog održavanja, osim u iznosu sredstava amortizacijskog fonda iz članka 12. stavka 3. podstavka 3. Uredbe na vodoopskrbnom putu (ukupni troškovi na vodoopskrbnom putu svih korisnika vodnih usluga i svih isporučiteljima vodnih usluga na vodoopskrbnom putu)</t>
  </si>
  <si>
    <t>Troškovi usluga tekućeg održavanja na vodoopskrbnom putu (ukupni troškovi na vodoopskrbnom putu svih korisnika vodnih usluga i svih isporučiteljima vodnih usluga na vodoopskrbnom putu)</t>
  </si>
  <si>
    <t>Troškovi zakupnina na vodoopskrbnom putu (ukupni troškovi na vodoopskrbnom putu svih korisnika vodnih usluga i svih isporučiteljima vodnih usluga na vodoopskrbnom putu)</t>
  </si>
  <si>
    <t>Troškovi prijevoznih usluga na vodoopskrbnom putu (ukupni troškovi na vodoopskrbnom putu svih korisnika vodnih usluga i svih isporučiteljima vodnih usluga na vodoopskrbnom putu)</t>
  </si>
  <si>
    <t>Troškovi trajnog stručnog osposobljavanja zaposlenika u skladu s uredbom o posebnim uvjetima za obavljanje djelatnosti vodnih usluga iz članka 16. stavka 8. Zakona na vodoopskrbnom putu (ukupni troškovi na vodoopskrbnom putu svih korisnika vodnih usluga i svih isporučiteljima vodnih usluga na vodoopskrbnom putu)</t>
  </si>
  <si>
    <t>Troškovi dnevnica za službena putovanja i putne troškove na vodoopskrbnom putu (ukupni troškovi na vodoopskrbnom putu svih korisnika vodnih usluga i svih isporučiteljima vodnih usluga na vodoopskrbnom putu)</t>
  </si>
  <si>
    <t>Troškovi ispitivanja kakvoće voda za ljudsku potrošnju na vodoopskrbnom putu (ukupni troškovi na vodoopskrbnom putu svih korisnika vodnih usluga i svih isporučiteljima vodnih usluga na vodoopskrbnom putu)</t>
  </si>
  <si>
    <r>
      <t>OPEX</t>
    </r>
    <r>
      <rPr>
        <b/>
        <vertAlign val="superscript"/>
        <sz val="12"/>
        <color rgb="FF000000"/>
        <rFont val="Calibri"/>
        <family val="2"/>
        <charset val="238"/>
        <scheme val="minor"/>
      </rPr>
      <t>VO,neizravni</t>
    </r>
    <r>
      <rPr>
        <b/>
        <sz val="12"/>
        <color rgb="FF000000"/>
        <rFont val="Calibri"/>
        <family val="2"/>
        <charset val="238"/>
        <scheme val="minor"/>
      </rPr>
      <t xml:space="preserve"> = OPEX</t>
    </r>
    <r>
      <rPr>
        <b/>
        <vertAlign val="superscript"/>
        <sz val="12"/>
        <color rgb="FF000000"/>
        <rFont val="Calibri"/>
        <family val="2"/>
        <charset val="238"/>
        <scheme val="minor"/>
      </rPr>
      <t>preostali,neizravni</t>
    </r>
    <r>
      <rPr>
        <b/>
        <sz val="12"/>
        <color rgb="FF000000"/>
        <rFont val="Calibri"/>
        <family val="2"/>
        <charset val="238"/>
        <scheme val="minor"/>
      </rPr>
      <t xml:space="preserve"> * SP</t>
    </r>
    <r>
      <rPr>
        <b/>
        <vertAlign val="superscript"/>
        <sz val="12"/>
        <color rgb="FF000000"/>
        <rFont val="Calibri"/>
        <family val="2"/>
        <charset val="238"/>
        <scheme val="minor"/>
      </rPr>
      <t>VO,preostalo</t>
    </r>
  </si>
  <si>
    <r>
      <t>Q</t>
    </r>
    <r>
      <rPr>
        <b/>
        <vertAlign val="superscript"/>
        <sz val="12"/>
        <color theme="1"/>
        <rFont val="Calibri"/>
        <family val="2"/>
        <scheme val="minor"/>
      </rPr>
      <t>preostalo</t>
    </r>
    <r>
      <rPr>
        <b/>
        <sz val="12"/>
        <color theme="1"/>
        <rFont val="Calibri"/>
        <family val="2"/>
        <scheme val="minor"/>
      </rPr>
      <t xml:space="preserve"> = Q</t>
    </r>
    <r>
      <rPr>
        <b/>
        <vertAlign val="superscript"/>
        <sz val="12"/>
        <color theme="1"/>
        <rFont val="Calibri"/>
        <family val="2"/>
        <scheme val="minor"/>
      </rPr>
      <t xml:space="preserve">VV </t>
    </r>
    <r>
      <rPr>
        <b/>
        <sz val="12"/>
        <color theme="1"/>
        <rFont val="Calibri"/>
        <family val="2"/>
        <scheme val="minor"/>
      </rPr>
      <t>+ Q</t>
    </r>
    <r>
      <rPr>
        <b/>
        <vertAlign val="superscript"/>
        <sz val="12"/>
        <color theme="1"/>
        <rFont val="Calibri"/>
        <family val="2"/>
        <scheme val="minor"/>
      </rPr>
      <t>VO</t>
    </r>
    <r>
      <rPr>
        <b/>
        <sz val="12"/>
        <color theme="1"/>
        <rFont val="Calibri"/>
        <family val="2"/>
        <scheme val="minor"/>
      </rPr>
      <t xml:space="preserve"> + Q</t>
    </r>
    <r>
      <rPr>
        <b/>
        <vertAlign val="superscript"/>
        <sz val="12"/>
        <color theme="1"/>
        <rFont val="Calibri"/>
        <family val="2"/>
        <scheme val="minor"/>
      </rPr>
      <t>VP+PDI</t>
    </r>
  </si>
  <si>
    <r>
      <t>OPEX</t>
    </r>
    <r>
      <rPr>
        <b/>
        <vertAlign val="superscript"/>
        <sz val="12"/>
        <color theme="1"/>
        <rFont val="Calibri"/>
        <family val="2"/>
        <charset val="238"/>
        <scheme val="minor"/>
      </rPr>
      <t>preostali, neizravni</t>
    </r>
    <r>
      <rPr>
        <b/>
        <vertAlign val="subscript"/>
        <sz val="12"/>
        <color theme="1"/>
        <rFont val="Calibri"/>
        <family val="2"/>
        <charset val="238"/>
        <scheme val="minor"/>
      </rPr>
      <t>r</t>
    </r>
    <r>
      <rPr>
        <b/>
        <sz val="12"/>
        <color theme="1"/>
        <rFont val="Calibri"/>
        <family val="2"/>
        <charset val="238"/>
        <scheme val="minor"/>
      </rPr>
      <t xml:space="preserve"> </t>
    </r>
    <r>
      <rPr>
        <sz val="12"/>
        <color theme="1"/>
        <rFont val="Calibri"/>
        <family val="2"/>
        <charset val="238"/>
        <scheme val="minor"/>
      </rPr>
      <t>=</t>
    </r>
    <r>
      <rPr>
        <b/>
        <sz val="12"/>
        <color theme="1"/>
        <rFont val="Calibri"/>
        <family val="2"/>
        <charset val="238"/>
        <scheme val="minor"/>
      </rPr>
      <t xml:space="preserve"> OPEX</t>
    </r>
    <r>
      <rPr>
        <b/>
        <vertAlign val="superscript"/>
        <sz val="12"/>
        <color theme="1"/>
        <rFont val="Calibri"/>
        <family val="2"/>
        <charset val="238"/>
        <scheme val="minor"/>
      </rPr>
      <t>neizravni</t>
    </r>
    <r>
      <rPr>
        <b/>
        <vertAlign val="subscript"/>
        <sz val="12"/>
        <color theme="1"/>
        <rFont val="Calibri"/>
        <family val="2"/>
        <charset val="238"/>
        <scheme val="minor"/>
      </rPr>
      <t>r</t>
    </r>
    <r>
      <rPr>
        <b/>
        <sz val="12"/>
        <color theme="1"/>
        <rFont val="Calibri"/>
        <family val="2"/>
        <charset val="238"/>
        <scheme val="minor"/>
      </rPr>
      <t xml:space="preserve"> - OPEX</t>
    </r>
    <r>
      <rPr>
        <b/>
        <vertAlign val="superscript"/>
        <sz val="12"/>
        <color theme="1"/>
        <rFont val="Calibri"/>
        <family val="2"/>
        <charset val="238"/>
        <scheme val="minor"/>
      </rPr>
      <t>VDI, neizravni</t>
    </r>
    <r>
      <rPr>
        <b/>
        <vertAlign val="subscript"/>
        <sz val="12"/>
        <color theme="1"/>
        <rFont val="Calibri"/>
        <family val="2"/>
        <charset val="238"/>
        <scheme val="minor"/>
      </rPr>
      <t>r</t>
    </r>
    <r>
      <rPr>
        <b/>
        <sz val="12"/>
        <color theme="1"/>
        <rFont val="Calibri"/>
        <family val="2"/>
        <charset val="238"/>
        <scheme val="minor"/>
      </rPr>
      <t xml:space="preserve"> - OPEX</t>
    </r>
    <r>
      <rPr>
        <b/>
        <vertAlign val="superscript"/>
        <sz val="12"/>
        <color theme="1"/>
        <rFont val="Calibri"/>
        <family val="2"/>
        <charset val="238"/>
        <scheme val="minor"/>
      </rPr>
      <t>ODI, neizravni</t>
    </r>
    <r>
      <rPr>
        <b/>
        <vertAlign val="subscript"/>
        <sz val="12"/>
        <color theme="1"/>
        <rFont val="Calibri"/>
        <family val="2"/>
        <charset val="238"/>
        <scheme val="minor"/>
      </rPr>
      <t>r</t>
    </r>
  </si>
  <si>
    <r>
      <t>OPEX</t>
    </r>
    <r>
      <rPr>
        <b/>
        <vertAlign val="superscript"/>
        <sz val="12"/>
        <color rgb="FF000000"/>
        <rFont val="Calibri"/>
        <family val="2"/>
        <charset val="238"/>
        <scheme val="minor"/>
      </rPr>
      <t>VV,neizravni</t>
    </r>
    <r>
      <rPr>
        <b/>
        <sz val="12"/>
        <color rgb="FF000000"/>
        <rFont val="Calibri"/>
        <family val="2"/>
        <charset val="238"/>
        <scheme val="minor"/>
      </rPr>
      <t xml:space="preserve"> = OPEX</t>
    </r>
    <r>
      <rPr>
        <b/>
        <vertAlign val="superscript"/>
        <sz val="12"/>
        <color rgb="FF000000"/>
        <rFont val="Calibri"/>
        <family val="2"/>
        <charset val="238"/>
        <scheme val="minor"/>
      </rPr>
      <t>preostali,neizravni</t>
    </r>
    <r>
      <rPr>
        <b/>
        <sz val="12"/>
        <color rgb="FF000000"/>
        <rFont val="Calibri"/>
        <family val="2"/>
        <charset val="238"/>
        <scheme val="minor"/>
      </rPr>
      <t xml:space="preserve"> * SP</t>
    </r>
    <r>
      <rPr>
        <b/>
        <vertAlign val="superscript"/>
        <sz val="12"/>
        <color rgb="FF000000"/>
        <rFont val="Calibri"/>
        <family val="2"/>
        <charset val="238"/>
        <scheme val="minor"/>
      </rPr>
      <t>VV,preostalo</t>
    </r>
  </si>
  <si>
    <r>
      <t>OPEX</t>
    </r>
    <r>
      <rPr>
        <b/>
        <vertAlign val="superscript"/>
        <sz val="12"/>
        <color rgb="FF000000"/>
        <rFont val="Calibri"/>
        <family val="2"/>
        <charset val="238"/>
        <scheme val="minor"/>
      </rPr>
      <t>VP+PDI,neizravni</t>
    </r>
    <r>
      <rPr>
        <b/>
        <sz val="12"/>
        <color rgb="FF000000"/>
        <rFont val="Calibri"/>
        <family val="2"/>
        <charset val="238"/>
        <scheme val="minor"/>
      </rPr>
      <t xml:space="preserve"> = OPEX</t>
    </r>
    <r>
      <rPr>
        <b/>
        <vertAlign val="superscript"/>
        <sz val="12"/>
        <color rgb="FF000000"/>
        <rFont val="Calibri"/>
        <family val="2"/>
        <charset val="238"/>
        <scheme val="minor"/>
      </rPr>
      <t>preostali,neizravni</t>
    </r>
    <r>
      <rPr>
        <b/>
        <sz val="12"/>
        <color rgb="FF000000"/>
        <rFont val="Calibri"/>
        <family val="2"/>
        <charset val="238"/>
        <scheme val="minor"/>
      </rPr>
      <t xml:space="preserve"> * SP</t>
    </r>
    <r>
      <rPr>
        <b/>
        <vertAlign val="superscript"/>
        <sz val="12"/>
        <color rgb="FF000000"/>
        <rFont val="Calibri"/>
        <family val="2"/>
        <charset val="238"/>
        <scheme val="minor"/>
      </rPr>
      <t>VP+PDI,preostalo</t>
    </r>
  </si>
  <si>
    <t>Primjena pravila za slučaj da je stopa neprihodovane vode gubitaka vode (SNV) &gt; 25%</t>
  </si>
  <si>
    <t>Primjena pravila za slučaj da je stopa neprihodovane vode gubitaka vode (SNV) &lt; 25%</t>
  </si>
  <si>
    <t>V.Q.2.R.</t>
  </si>
  <si>
    <t>Stopa (%) neprihodovane vode u sustavu, izražena kroz decimalni broj, SNV</t>
  </si>
  <si>
    <r>
      <t>Ukupne količine vodne usluge javne vodoopskrbe isporučene korisnicima vodnih usluga i svim isporučiteljima vodnih usluga, Q</t>
    </r>
    <r>
      <rPr>
        <vertAlign val="superscript"/>
        <sz val="8"/>
        <color theme="1"/>
        <rFont val="Calibri"/>
        <family val="2"/>
        <scheme val="minor"/>
      </rPr>
      <t>VU</t>
    </r>
  </si>
  <si>
    <r>
      <t>Količina zahvaćene vode, uključujući vodu nabavljenu od drugog isporučitelja u sustave javne vodoopskrbe pružatelja usluge, isključujući vodu isporučenu drugim isporučitelju vodnih usluga,Q</t>
    </r>
    <r>
      <rPr>
        <vertAlign val="superscript"/>
        <sz val="8"/>
        <color theme="1"/>
        <rFont val="Calibri"/>
        <family val="2"/>
        <scheme val="minor"/>
      </rPr>
      <t>Z</t>
    </r>
  </si>
  <si>
    <r>
      <t>Tarifa javne vodoopskrbe drugom isporučitelju vodnih usluga, izražena u eurima po kubičnom metru, u jednoj visini u regulatornom razdoblju (EUR/m</t>
    </r>
    <r>
      <rPr>
        <vertAlign val="superscript"/>
        <sz val="8"/>
        <color theme="1"/>
        <rFont val="Calibri"/>
        <family val="2"/>
        <scheme val="minor"/>
      </rPr>
      <t>3,</t>
    </r>
    <r>
      <rPr>
        <sz val="8"/>
        <color theme="1"/>
        <rFont val="Calibri"/>
        <family val="2"/>
        <scheme val="minor"/>
      </rPr>
      <t>,</t>
    </r>
    <r>
      <rPr>
        <vertAlign val="superscript"/>
        <sz val="8"/>
        <color theme="1"/>
        <rFont val="Calibri"/>
        <family val="2"/>
        <scheme val="minor"/>
      </rPr>
      <t xml:space="preserve"> </t>
    </r>
    <r>
      <rPr>
        <sz val="8"/>
        <color theme="1"/>
        <rFont val="Calibri"/>
        <family val="2"/>
        <scheme val="minor"/>
      </rPr>
      <t>T</t>
    </r>
    <r>
      <rPr>
        <vertAlign val="superscript"/>
        <sz val="8"/>
        <color theme="1"/>
        <rFont val="Calibri"/>
        <family val="2"/>
        <scheme val="minor"/>
      </rPr>
      <t>VDI</t>
    </r>
    <r>
      <rPr>
        <vertAlign val="subscript"/>
        <sz val="8"/>
        <color theme="1"/>
        <rFont val="Calibri"/>
        <family val="2"/>
        <scheme val="minor"/>
      </rPr>
      <t>r</t>
    </r>
  </si>
  <si>
    <r>
      <t>Regulatorno dopušteni prihod od cijene vodne usluge javne vodoopskrbe drugom isporučitelju vodnih usluga, izražen u eurima u regulatornom razdoblju (RDP</t>
    </r>
    <r>
      <rPr>
        <vertAlign val="superscript"/>
        <sz val="8"/>
        <color theme="1"/>
        <rFont val="Calibri"/>
        <family val="2"/>
        <scheme val="minor"/>
      </rPr>
      <t>VDI</t>
    </r>
    <r>
      <rPr>
        <vertAlign val="subscript"/>
        <sz val="8"/>
        <color theme="1"/>
        <rFont val="Calibri"/>
        <family val="2"/>
        <scheme val="minor"/>
      </rPr>
      <t>r</t>
    </r>
    <r>
      <rPr>
        <sz val="8"/>
        <color theme="1"/>
        <rFont val="Calibri"/>
        <family val="2"/>
        <scheme val="minor"/>
      </rPr>
      <t>)</t>
    </r>
  </si>
  <si>
    <r>
      <t>Količina isporučene vodne usluge javne vodoopskrbe drugom isporučitelju vodnih usluga, Q</t>
    </r>
    <r>
      <rPr>
        <vertAlign val="superscript"/>
        <sz val="8"/>
        <color theme="1"/>
        <rFont val="Calibri"/>
        <family val="2"/>
        <scheme val="minor"/>
      </rPr>
      <t>VDI</t>
    </r>
  </si>
  <si>
    <r>
      <t>Reducirana količina isporučene vodne usluge javne vodoopskrbe drugom isporučitelju vodnih usluga, Q</t>
    </r>
    <r>
      <rPr>
        <vertAlign val="superscript"/>
        <sz val="8"/>
        <color theme="1"/>
        <rFont val="Calibri"/>
        <family val="2"/>
        <scheme val="minor"/>
      </rPr>
      <t xml:space="preserve">VDI </t>
    </r>
  </si>
  <si>
    <t>Jedinica</t>
  </si>
  <si>
    <t>euro</t>
  </si>
  <si>
    <t>4.1.1.1.</t>
  </si>
  <si>
    <t>4.1.1.2.</t>
  </si>
  <si>
    <t>4.1.1.3.</t>
  </si>
  <si>
    <t>4.1.1.4.</t>
  </si>
  <si>
    <t>4.1.1.5.</t>
  </si>
  <si>
    <t>4.1.1.6.</t>
  </si>
  <si>
    <t>4.1.1.7.</t>
  </si>
  <si>
    <t>4.1.1.8.</t>
  </si>
  <si>
    <t>Puna tarifa prema broju korisnika</t>
  </si>
  <si>
    <t>5.a.1.</t>
  </si>
  <si>
    <t>EUR/mjesečno</t>
  </si>
  <si>
    <t>5.a.1.1.</t>
  </si>
  <si>
    <t>broj</t>
  </si>
  <si>
    <t>5.a.2.</t>
  </si>
  <si>
    <t>5.a.2.1.</t>
  </si>
  <si>
    <t>5.a.3.</t>
  </si>
  <si>
    <t>5.a..3.1.</t>
  </si>
  <si>
    <t>5.a.4.</t>
  </si>
  <si>
    <t>5.a.4.1.</t>
  </si>
  <si>
    <t>5.a.5.</t>
  </si>
  <si>
    <t>5.a.5.1.</t>
  </si>
  <si>
    <t>Socijalna tarifa prema broju korisnika</t>
  </si>
  <si>
    <t>5.a.6.</t>
  </si>
  <si>
    <t>5.a.6.1.</t>
  </si>
  <si>
    <t>Puna tarifa prema promjeru priključne cijevi</t>
  </si>
  <si>
    <t>5.a.7.</t>
  </si>
  <si>
    <t>5.a.7.1.</t>
  </si>
  <si>
    <t>5.a.8.</t>
  </si>
  <si>
    <t>5.a.8.1.</t>
  </si>
  <si>
    <t>Socijalna tarifa prema promjeru priključne cijevi</t>
  </si>
  <si>
    <t>RDP iz fiksnog dijela cijene vodnih usluga</t>
  </si>
  <si>
    <t>RDP iz varijabilnog dijela cijene vodnih usluga</t>
  </si>
  <si>
    <t>4.5.1.</t>
  </si>
  <si>
    <t>4.5.2.</t>
  </si>
  <si>
    <t>4.6.1.</t>
  </si>
  <si>
    <t>4.6.2.</t>
  </si>
  <si>
    <t>4.7.1.</t>
  </si>
  <si>
    <t>4.7.2.</t>
  </si>
  <si>
    <t>4.5.1.1.</t>
  </si>
  <si>
    <t>4.5.1.2.</t>
  </si>
  <si>
    <t>4.5.1.3.</t>
  </si>
  <si>
    <t>4.5.1.4.</t>
  </si>
  <si>
    <t>4.6.1.1.</t>
  </si>
  <si>
    <t>4.6.1.2.</t>
  </si>
  <si>
    <t>4.6.1.3.</t>
  </si>
  <si>
    <t>4.6.1.4.</t>
  </si>
  <si>
    <t>4.7.1.1.</t>
  </si>
  <si>
    <t>4.7.1.2.</t>
  </si>
  <si>
    <t>4.7.1.3.</t>
  </si>
  <si>
    <t>4.7.1.4.</t>
  </si>
  <si>
    <t>Puna linearna tarifa</t>
  </si>
  <si>
    <t>5.b.1.</t>
  </si>
  <si>
    <t>5.b.2.</t>
  </si>
  <si>
    <t>Troškovi promidžbe u skladu s člankom 8. točkom 5. i člankom 12. točkom 10. Uredbe</t>
  </si>
  <si>
    <t>Troškovi darovanja u obliku plaćanja za zdravstvene potrebe fizičkih osoba – zaposlenika u zajedničkim službama isporučitelja vodnih usluga ako nisu veća od 2 % prihoda ostvarenog u prethodnoj godini</t>
  </si>
  <si>
    <t>Troškovi darovanja u obliku plaćanja za zdravstvene potrebe fizičkih osoba – zaposlenika isporučitelja vodnih usluga ako nisu veća od 2 % prihoda ostvarenog u prethodnoj godini</t>
  </si>
  <si>
    <t>8.8.</t>
  </si>
  <si>
    <t>8.9.</t>
  </si>
  <si>
    <t>Troškovi naknada troškova, potpora i nagrada zaposlenicima u zajedničkim službama isporučitelja vodnih usluga</t>
  </si>
  <si>
    <t>Troškovi usluga fekalnog vozila (Ovo je slučaj kada JIVU pruža uslugu odvodnje iz ISV tj. nema koncesionara, ali sam ne prazni ISV, već iste prazni putem vanjskog ugovaratelja; cijena vanjskog ugovaratelja trošak je JIVU-a)</t>
  </si>
  <si>
    <t>Troškovi usluga autocisterne (Ako je JIVU proglasio punjenje spremnika korisnika vodnih usluga javnom vodoopskrbom, u skladu s čl. 58. st.1. Zakona o vodnim uslugama, a sam to ne čini, nego koristi uslugu vanjskog ugovaratelja, onda je cijena vanjskog ugovaratelja trošak za JIVU, ali samo pod uvjetom da se cijena podmiruje prema čl. 48. st.2. podstavak 1. Zakona o vodnim uslugama i ulazi u obračun cijene vodnih usluga. Ako se cijena podmiruje prema čl. čl. 48. st.2. podstavak 2. Zakona o vodnim uslugama onda ne ulazi u obračun cijene vodnih usluga)</t>
  </si>
  <si>
    <t>Troškovi usluge vodonosca (Ako JIVU, u skladu s čl. 33. st.2. Zakona o otocima ima obvezu dovoza vode vodonoscem na otok, onda je prijevoz vodonoscem po vanjskim ugovarateljima trošak JIVU-a , s tim da u cijenu vodnih usluga može obračunati samo dio koji nije subvencioniran iz državnog proračuna; dio koji se subvencionira iz državnog proračuna bit će refundiran JIVU-u)</t>
  </si>
  <si>
    <t>Troškovi obrade mulja i drugog otpada (Ako se koriste usluge vanjskog ugovaratelja za obradu mulja i otpada, a to nije drugi isporučitelj vodnih usluga iz čl. 53. Zakona o vodnim uslugama onda je cijena vanjskog ugovaratelja – trošak javnog isporučitelja vodnih usluga)</t>
  </si>
  <si>
    <t>4.12.</t>
  </si>
  <si>
    <t>4.15.</t>
  </si>
  <si>
    <t>4.16.</t>
  </si>
  <si>
    <t>4.14.</t>
  </si>
  <si>
    <t xml:space="preserve">Troškovi nabave posebnih isporuka vode iz članka 47. te članaka 50. do 53. Zakona (ovo je isključivo cijena koju JIVU kao primatelj usluge plaća drugom JIVU kao pružatelju usluge) </t>
  </si>
  <si>
    <t>Troškovi naknade za korištenje voda, osim u razdoblju u kojem su korisnici vodnih usluga javne vodoopskrbe obveznici plaćanja naknade za korištenje voda (cijena vodnih usluga dugom isporučitelju vodnih usluga ne sadržava naknadu za korištenje voda)</t>
  </si>
  <si>
    <t>Troškovi nabave posebnih isporuka vode iz članka 47. te članaka 50. do 51. Zakona javne vodoopskrbe (ovo je isključivo cijena koju javni isporučitelj vodnih usluga kao primatelj usluge plaća drugom isporučitelju vodnih usluga kao pružatelju usluge) na vodoopskrbnom putu (ukupni troškovi na vodoopskrbnom putu svih korisnika vodnih usluga i svih isporučiteljima vodnih usluga na vodoopskrbnom putu)</t>
  </si>
  <si>
    <t>Troškovi nabave posebnih isporuka vode iz članka 47. te članaka 50. do 51. Zakona javne vodoopskrbe (ovo je isključivo cijena koju javni isporučitelj vodnih usluga kao primatelj usluge plaća drugom isporučitelju vodnih usluga kao pružatelju usluge)</t>
  </si>
  <si>
    <t>Troškovi nabave posebnih isporuka vode iz članka 52. Zakona (ovo je isključivo cijena koju javni isporučitelj vodnih usluga kao primatelj usluge plaća drugom isporučitelju vodnih usluga kao pružatelju usluge prihvata komunalnih otpadnih voda radi daljnje odvodnje)</t>
  </si>
  <si>
    <t>Troškovi nabave posebnih isporuka vode iz članka 52. Zakona na odvodnom putu (ovo je isključivo cijena koju javni isporučitelj vodnih usluga kao primatelj usluge plaća drugom isporučitelju vodnih usluga kao pružatelju usluge prihvata komunalnih otpadnih voda radi daljnje odvodnje)</t>
  </si>
  <si>
    <t>4.9.1..V.1.</t>
  </si>
  <si>
    <t>4.9.1.V.2.</t>
  </si>
  <si>
    <t>4.9.2.O.1.</t>
  </si>
  <si>
    <t>4.9.2.O.2.</t>
  </si>
  <si>
    <t>4.9.2.P.</t>
  </si>
  <si>
    <t>Troškovi nabave posebnih isporuka vode iz članka 53. Zakona (ovo je isključivo cijena koju javni isporučitelj vodnih usluga kao primatelj usluge plaća drugom isporučitelju vodnih usluga kao pružatelju usluge prihvata komunalnih otpadnih voda radi pročišćavan i ispuštanja)</t>
  </si>
  <si>
    <t>Troškovi usluga autocisterne (Ako JIVU, u skladu s čl. 33. st.2. Zakona o otocima ima obvezu dovoza vode autocisternom otočanima, onda je prijevoz autocisternom po vanjskim ugovarateljima trošak JIVU-a , s tim da u cijenu vodnih usluga može obračunati samo dio koji nije subvencioniran iz državnog proračuna; dio koji se subvencionira iz državnog proračuna bit će refundiran JIVU-u)</t>
  </si>
  <si>
    <t>RDP vodnih usluga drugom isporučitelju vodnih usluga</t>
  </si>
  <si>
    <t xml:space="preserve">Troškovi …. (upisati sve troškove iz Radnog lista: 01:Prijava_OPEX u sve odnosne stupce) i ostale podatke (da li se primjenjuje HIPC, stupac C) i odgovarajuće ih zbrojiti/pribrojiti u 4.1.5.2. ili 4.1.5.3. te sumirati u 4.1.5.1. </t>
  </si>
  <si>
    <t>Vrijednosno usklađenje potraživanja, %</t>
  </si>
  <si>
    <t>Troškovi naknada (naknada za obradu zahtjeva, naknada za rezervaciju sredstava, interkalarna kamata i dr.)</t>
  </si>
  <si>
    <t>Troškovi financiranja kapitalnih izdataka (naknada za obradu zahtjeva, naknada za rezervaciju sredstava, interkalarna kamata i dr.)</t>
  </si>
  <si>
    <t xml:space="preserve">Troškovi …. (upisati sve troškove iz Radnog lista: 01:Prijava_OPEX u sve odnosne stupce) i ostale podatke (da li se primjenjuje HIPC, stupac C) i odgovarajuće ih zbrojiti/pribrojiti u 4.1.2.2. ili 4.1.2.3. te sumirati u 4.1.2.1. </t>
  </si>
  <si>
    <t xml:space="preserve">Troškovi …. (upisati sve troškove iz Radnog lista: 01:Prijava_OPEX u sve odnosne stupce) i ostale podatke (da li se primjenjuje HIPC, stupac C) i odgovarajuće ih zbrojiti/pribrojiti u 4.1.3.2. ili 4.1.3.3. te sumirati u 4.1.3.1. </t>
  </si>
  <si>
    <t xml:space="preserve">Troškovi …. (upisati sve troškove iz Radnog lista: 01:Prijava_OPEX u sve odnosne stupce) i ostale podatke (da li se primjenjuje HIPC, stupac C) i odgovarajuće ih zbrojiti/pribrojiti u 4.1.4.2. ili 4.1.4.3. te sumirati u 4.1.4.1. </t>
  </si>
  <si>
    <t xml:space="preserve">Troškovi …. (upisati sve troškove iz Radnog lista: 01:Prijava_OPEX u sve odnosne stupce) i ostale podatke (da li se primjenjuje HIPC, stupac C) i odgovarajuće ih zbrojiti/pribrojiti u 4.1.6.2. ili 4.1.6.3. te sumirati u 4.1.6.1. </t>
  </si>
  <si>
    <t xml:space="preserve">Troškovi …. (upisati sve troškove iz Radnog lista: 01:Prijava_OPEX u sve odnosne stupce) i ostale podatke (da li se primjenjuje HIPC, stupac C) i odgovarajuće ih zbrojiti/pribrojiti u 4.1.7.2. ili 4.1.7.3. te sumirati u 4.1.7.1. </t>
  </si>
  <si>
    <r>
      <t>RDP</t>
    </r>
    <r>
      <rPr>
        <b/>
        <vertAlign val="superscript"/>
        <sz val="8"/>
        <rFont val="Calibri"/>
        <family val="2"/>
        <scheme val="minor"/>
      </rPr>
      <t>VP+PDI,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VP+PDI,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</si>
  <si>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Regulatorno dopušteni prihod od varijabilnog dijela cijene vodne usluge javne odvodnje – pročišćavanje komunalnih otpadnih voda, (RDP</t>
    </r>
    <r>
      <rPr>
        <vertAlign val="superscript"/>
        <sz val="8"/>
        <rFont val="Calibri"/>
        <family val="2"/>
        <scheme val="minor"/>
      </rPr>
      <t>VP + PDI, neizravni</t>
    </r>
    <r>
      <rPr>
        <sz val="8"/>
        <rFont val="Calibri"/>
        <family val="2"/>
        <scheme val="minor"/>
      </rPr>
      <t>)</t>
    </r>
  </si>
  <si>
    <t>5.b.3.</t>
  </si>
  <si>
    <t>Nakon automatskog prijenosa RDP-a (Čelije C2 do H2), iz obrasca R4, isporučitelj će dalje, u ovom obrascu, nastaviti raščlanjivati tarifne elemente RDP-a i tarifa u skladu s odabranim dopuštenim tarifnim modelima (npr. zasebno prema vrstama usluga), vrstama korisnika i/ili tarifnim područjima.</t>
  </si>
  <si>
    <t>Nakon automatskog prijenosa RDP-a (Čelije C2 do H2), iz obrasca R4, isporučitelj će dalje, u ovom obrascu, nastaviti raščlanjivati tarifne elemente RDP-a i tarifa u skladu s odabranim dopuštenim tarifnim modelima (npr. zasebno prema vrstama usluga ukoliko usluge pruža zasebno), vrstama korisnika i/ili tarifnim područjima.</t>
  </si>
  <si>
    <t>6.C.</t>
  </si>
  <si>
    <t>6.C.1.</t>
  </si>
  <si>
    <t>6.C.1.1.</t>
  </si>
  <si>
    <t>6.C.1.2.</t>
  </si>
  <si>
    <t>6.C.1.2.1.</t>
  </si>
  <si>
    <t>6.C.1.2.2.</t>
  </si>
  <si>
    <t>6.C.1.2.3.</t>
  </si>
  <si>
    <t>6.C.2.</t>
  </si>
  <si>
    <t>6.C.2.1.</t>
  </si>
  <si>
    <t>6.C.2.2.</t>
  </si>
  <si>
    <t>6.C.2.2.1.</t>
  </si>
  <si>
    <t>6.C.2.2.2.</t>
  </si>
  <si>
    <t>6.C.2.2.3.</t>
  </si>
  <si>
    <t>6.C.3.</t>
  </si>
  <si>
    <t>6.C.3.1.</t>
  </si>
  <si>
    <t>6.C.3.2.</t>
  </si>
  <si>
    <t>6.C.3.2.1.</t>
  </si>
  <si>
    <t>6.C.3.2.2.</t>
  </si>
  <si>
    <t>6.C.3.2.3.</t>
  </si>
  <si>
    <t>6.C.1.1.T.</t>
  </si>
  <si>
    <t>6.C.2.1.T.</t>
  </si>
  <si>
    <t>6.C.3.1.T.</t>
  </si>
  <si>
    <r>
      <t>Povijesni podaci godina r</t>
    </r>
    <r>
      <rPr>
        <b/>
        <vertAlign val="subscript"/>
        <sz val="8"/>
        <rFont val="Calibri"/>
        <family val="2"/>
      </rPr>
      <t>-4</t>
    </r>
  </si>
  <si>
    <r>
      <t>Povijesni podaci godina r</t>
    </r>
    <r>
      <rPr>
        <b/>
        <vertAlign val="subscript"/>
        <sz val="8"/>
        <rFont val="Calibri"/>
        <family val="2"/>
      </rPr>
      <t>-3</t>
    </r>
  </si>
  <si>
    <r>
      <t>Povijesni podaci godina r</t>
    </r>
    <r>
      <rPr>
        <b/>
        <vertAlign val="subscript"/>
        <sz val="8"/>
        <rFont val="Calibri"/>
        <family val="2"/>
      </rPr>
      <t>-2</t>
    </r>
  </si>
  <si>
    <r>
      <t>Povijesni podaci godina r</t>
    </r>
    <r>
      <rPr>
        <b/>
        <vertAlign val="subscript"/>
        <sz val="8"/>
        <rFont val="Calibri"/>
        <family val="2"/>
      </rPr>
      <t>-1</t>
    </r>
  </si>
  <si>
    <r>
      <t>Regulatorna godina r</t>
    </r>
    <r>
      <rPr>
        <b/>
        <vertAlign val="subscript"/>
        <sz val="8"/>
        <rFont val="Calibri"/>
        <family val="2"/>
      </rPr>
      <t>1</t>
    </r>
  </si>
  <si>
    <r>
      <t>Regulatorna godina r</t>
    </r>
    <r>
      <rPr>
        <b/>
        <vertAlign val="subscript"/>
        <sz val="8"/>
        <rFont val="Calibri"/>
        <family val="2"/>
      </rPr>
      <t>2</t>
    </r>
  </si>
  <si>
    <r>
      <t>Regulatorna godina r</t>
    </r>
    <r>
      <rPr>
        <b/>
        <vertAlign val="subscript"/>
        <sz val="8"/>
        <rFont val="Calibri"/>
        <family val="2"/>
      </rPr>
      <t>3</t>
    </r>
  </si>
  <si>
    <r>
      <t>Regulatorna godina r</t>
    </r>
    <r>
      <rPr>
        <b/>
        <vertAlign val="subscript"/>
        <sz val="8"/>
        <rFont val="Calibri"/>
        <family val="2"/>
      </rPr>
      <t>4</t>
    </r>
  </si>
  <si>
    <r>
      <t>Prosjek regulatornih godina r</t>
    </r>
    <r>
      <rPr>
        <b/>
        <vertAlign val="subscript"/>
        <sz val="8"/>
        <rFont val="Calibri"/>
        <family val="2"/>
      </rPr>
      <t xml:space="preserve">1 </t>
    </r>
    <r>
      <rPr>
        <b/>
        <sz val="8"/>
        <rFont val="Calibri"/>
        <family val="2"/>
      </rPr>
      <t>do</t>
    </r>
    <r>
      <rPr>
        <b/>
        <vertAlign val="subscript"/>
        <sz val="8"/>
        <rFont val="Calibri"/>
        <family val="2"/>
      </rPr>
      <t xml:space="preserve"> </t>
    </r>
    <r>
      <rPr>
        <b/>
        <sz val="8"/>
        <rFont val="Calibri"/>
        <family val="2"/>
      </rPr>
      <t>r</t>
    </r>
    <r>
      <rPr>
        <b/>
        <vertAlign val="subscript"/>
        <sz val="8"/>
        <rFont val="Calibri"/>
        <family val="2"/>
      </rPr>
      <t>4</t>
    </r>
    <r>
      <rPr>
        <b/>
        <sz val="8"/>
        <rFont val="Calibri"/>
        <family val="2"/>
      </rPr>
      <t xml:space="preserve"> </t>
    </r>
  </si>
  <si>
    <r>
      <t xml:space="preserve">Troškovi sučeljene amortizacije materijalne imovine komunalnih vodnih građevina po osnovi EU financiranja i to najmanje 25% troškova, a najviše 100% troškova koji se obračunavaju u fiksnim operativnim troškovima javne vodoopskrbe </t>
    </r>
    <r>
      <rPr>
        <b/>
        <sz val="8"/>
        <rFont val="Calibri"/>
        <family val="2"/>
        <scheme val="minor"/>
      </rPr>
      <t>drugom isporučitelju vodnih usluga na vodoopskrbnom putu</t>
    </r>
    <r>
      <rPr>
        <sz val="8"/>
        <rFont val="Calibri"/>
        <family val="2"/>
        <scheme val="minor"/>
      </rPr>
      <t>, (UPISATI) _____%</t>
    </r>
  </si>
  <si>
    <r>
      <t>Troškovi sučeljene amortizacije materijalne imovine komunalnih vodnih građevina po osnovi EU financiranja i to najmanje 25% troškova, a najviše 100% troškova javne vodoopskrbe koji se obračunavaju u fiksnim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</si>
  <si>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sučeljene amortizacije materijalne imovine komunalnih vodnih građevina po osnovi EU financiranja i to najmanje 25% troškova, a najviše 100% troškova koji se obračunavaju u fiksnim operativnim troškovima prihvata komunalnih otpadnih voda </t>
    </r>
    <r>
      <rPr>
        <b/>
        <sz val="8"/>
        <rFont val="Calibri"/>
        <family val="2"/>
        <scheme val="minor"/>
      </rPr>
      <t xml:space="preserve">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</si>
  <si>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sučeljene amortizacije materijalne imovine komunalnih vodnih građevina po osnovi EU financiranja i to najmanje 25% troškova, a najviše 100% troškova koji se obračunavaju u fiksnim operativnim troškovima javne odvodnje – skupljanja komunalnih otpadnih voda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</si>
  <si>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sučeljene amortizacije materijalne imovine komunalnih vodnih građevina po osnovi EU financiranja i to najmanje 0% troškova, a najviše 75% troškova koji se obračunavaju u varijabilnim operativnim troškovima javne vodoopskrbe </t>
    </r>
    <r>
      <rPr>
        <b/>
        <sz val="8"/>
        <rFont val="Calibri"/>
        <family val="2"/>
        <scheme val="minor"/>
      </rPr>
      <t>drugom isporučitelju vodnih usluga na vodoopskrbnom putu</t>
    </r>
    <r>
      <rPr>
        <sz val="8"/>
        <rFont val="Calibri"/>
        <family val="2"/>
        <scheme val="minor"/>
      </rPr>
      <t>, (UPISATI) _____%</t>
    </r>
  </si>
  <si>
    <r>
      <t>Troškovi sučeljene amortizacije materijalne imovine komunalnih vodnih građevina po osnovi EU financiranja i to najmanje 0% troškova, a najviše 75% troškova javne vodoopskrbe koji se obračunavaju u varijabilnim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</si>
  <si>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sučeljene amortizacije materijalne imovine komunalnih vodnih građevina po osnovi EU financiranja i to najmanje 0% troškova, a najviše 75% troškova koji se obračunavaju u varijabilnim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</si>
  <si>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sučeljene amortizacije materijalne imovine komunalnih vodnih građevina po osnovi EU financiranja i to najmanje 0% troškova, a najviše 75% troškova koji se obračunavaju u varijabilnim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</si>
  <si>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nesučeljene amortizacije materijalne imovine komunalnih vodnih građevina i to najmanje 25% troškova, a najviše 100% troškova koji se obračunavaju u fiksnim operativnim troškovima javne vodoopskrbe </t>
    </r>
    <r>
      <rPr>
        <b/>
        <sz val="8"/>
        <rFont val="Calibri"/>
        <family val="2"/>
        <scheme val="minor"/>
      </rPr>
      <t>drugom isporučitelju vodnih usluga na vodoopskrbnom putu</t>
    </r>
    <r>
      <rPr>
        <sz val="8"/>
        <rFont val="Calibri"/>
        <family val="2"/>
        <scheme val="minor"/>
      </rPr>
      <t>, (UPISATI) _____%</t>
    </r>
  </si>
  <si>
    <r>
      <t>Troškovi nesučeljene amortizacije materijalne imovine komunalnih vodnih građevina i to najmanje 25% troškova, a najviše 100% troškova javne vodoopskrbe koji se obračunavaju u fiksnim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</si>
  <si>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nesučeljene amortizacije materijalne imovine komunalnih vodnih građevina i to najmanje 25% troškova, a najviše 100% troškova koji se obračunavaju u fiksnim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</si>
  <si>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nesučeljene amortizacije materijalne imovine komunalnih vodnih građevina i to najmanje 25% troškova, a najviše 100% troškova koji se obračunavaju u fiksnim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</si>
  <si>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nesučeljene amortizacije materijalne imovine komunalnih vodnih građevina i to najmanje 0% troškova, a najviše 75% troškova koji se obračunavaju u varijabilnim operativnim troškovima javne vodoopskrbe </t>
    </r>
    <r>
      <rPr>
        <b/>
        <sz val="8"/>
        <rFont val="Calibri"/>
        <family val="2"/>
        <scheme val="minor"/>
      </rPr>
      <t>drugom isporučitelju vodnih usluga na vodoopskrbnom putu</t>
    </r>
    <r>
      <rPr>
        <sz val="8"/>
        <rFont val="Calibri"/>
        <family val="2"/>
        <scheme val="minor"/>
      </rPr>
      <t>, (UPISATI) _____%</t>
    </r>
  </si>
  <si>
    <r>
      <t>Troškovi nesučeljene amortizacije materijalne imovine komunalnih vodnih građevina i to najmanje 0% troškova, a najviše 75% troškova javne vodoopskrbe koji se obračunavaju u varijabilnim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</si>
  <si>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nesučeljene amortizacije materijalne imovine komunalnih vodnih građevina i to najmanje 0% troškova, a najviše 75% troškova koji se obračunavaju u varijabilnim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</si>
  <si>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nesučeljene amortizacije materijalne imovine komunalnih vodnih građevina i to najmanje 0% troškova, a najviše 75% troškova koji se obračunavaju u varijabilnim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</si>
  <si>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nesučeljene amortizacije ostale dugotrajne materijalne imovine povezane s vodnim uslugama (npr. fotonaponske elektrane i drugo) i to najmanje 25% troškova, a najviše 100% troškova koji se obračunavaju u fiksnim operativnim troškovima javne vodoopskrbe </t>
    </r>
    <r>
      <rPr>
        <b/>
        <sz val="8"/>
        <rFont val="Calibri"/>
        <family val="2"/>
        <scheme val="minor"/>
      </rPr>
      <t>drugom isporučitelju vodnih usluga na vodoopskrbnom putu</t>
    </r>
    <r>
      <rPr>
        <sz val="8"/>
        <rFont val="Calibri"/>
        <family val="2"/>
        <scheme val="minor"/>
      </rPr>
      <t>, (UPISATI) _____%</t>
    </r>
  </si>
  <si>
    <r>
      <t>Troškovi nesučeljene amortizacije ostale dugotrajne materijalne imovine povezane s vodnim uslugama (npr. fotonaponske elektrane i drugo) i to najmanje 25% troškova, a najviše 100% troškova javne vodoopskrbe koji se obračunavaju u fiksnim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</si>
  <si>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nesučeljene amortizacije ostale dugotrajne materijalne imovine povezane s vodnim uslugama (npr. fotonaponske elektrane i drugo) i to najmanje 25% troškova, a najviše 100% troškova koji se obračunavaju u fiksnim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</si>
  <si>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nesučeljene amortizacije ostale dugotrajne materijalne imovine povezane s vodnim uslugama (npr. fotonaponske elektrane i drugo) i to najmanje 25% troškova, a najviše 100% troškova koji se obračunavaju u fiksnim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</si>
  <si>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nesučeljene amortizacije ostale dugotrajne materijalne imovine povezane s vodnim uslugama (npr. fotonaponske elektrane i drugo) i to najmanje 0% troškova, a najviše 75% troškova koji se obračunavaju u varijabilnim operativnim troškovima javne vodoopskrbe </t>
    </r>
    <r>
      <rPr>
        <b/>
        <sz val="8"/>
        <rFont val="Calibri"/>
        <family val="2"/>
        <scheme val="minor"/>
      </rPr>
      <t>drugom isporučitelju vodnih usluga na vodoopskrbnom putu</t>
    </r>
    <r>
      <rPr>
        <sz val="8"/>
        <rFont val="Calibri"/>
        <family val="2"/>
        <scheme val="minor"/>
      </rPr>
      <t>, (UPISATI) _____%</t>
    </r>
  </si>
  <si>
    <r>
      <t>Troškovi nesučeljene amortizacije ostale dugotrajne materijalne imovine povezane s vodnim uslugama (npr. fotonaponske elektrane i drugo) i to najmanje 0% troškova, a najviše 75% troškova javne vodoopskrbe koji se obračunavaju u varijabilnim operativnim troškovima</t>
    </r>
    <r>
      <rPr>
        <b/>
        <sz val="8"/>
        <rFont val="Calibri"/>
        <family val="2"/>
        <scheme val="minor"/>
      </rPr>
      <t xml:space="preserve"> isključujući troškove javne vodoopskrbe drugom isporučitelju vodnih usluga</t>
    </r>
    <r>
      <rPr>
        <sz val="8"/>
        <rFont val="Calibri"/>
        <family val="2"/>
        <scheme val="minor"/>
      </rPr>
      <t>, (UPISATI) _____%</t>
    </r>
  </si>
  <si>
    <r>
      <t xml:space="preserve">Troškovi nesučeljene amortizacije ostale dugotrajne materijalne imovine povezane s vodnim uslugama (npr. fotonaponske elektrane i drugo) i to najmanje 0% troškova, a najviše 75% troškova koji se obračunavaju u varijabilnim operativnim troškovima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 (UPISATI) _____%</t>
    </r>
  </si>
  <si>
    <r>
      <t xml:space="preserve">Troškovi nesučeljene amortizacije ostale dugotrajne materijalne imovine povezane s vodnim uslugama (npr. fotonaponske elektrane i drugo) i to najmanje 0% troškova, a najviše 75% troškova koji se obračunavaju u varijabilnim operativnim troškovima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r>
      <rPr>
        <sz val="8"/>
        <rFont val="Calibri"/>
        <family val="2"/>
        <scheme val="minor"/>
      </rPr>
      <t>, (UPISATI) _____%</t>
    </r>
  </si>
  <si>
    <r>
      <t xml:space="preserve">Troškovi sirovina i materijala javne vodoopskrbe </t>
    </r>
    <r>
      <rPr>
        <b/>
        <sz val="8"/>
        <rFont val="Calibri"/>
        <family val="2"/>
        <scheme val="minor"/>
      </rPr>
      <t>drugom isporučitelju vodnih usluga na vodoopskrbnom putu</t>
    </r>
  </si>
  <si>
    <r>
      <t>Troškovi sirovina i materijala</t>
    </r>
    <r>
      <rPr>
        <b/>
        <sz val="8"/>
        <rFont val="Calibri"/>
        <family val="2"/>
        <scheme val="minor"/>
      </rPr>
      <t xml:space="preserve"> isključujući troškove javne vodoopskrbe drugom isporučitelju vodnih usluga</t>
    </r>
  </si>
  <si>
    <r>
      <t xml:space="preserve">Troškovi sirovina i materijala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</si>
  <si>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sirovina i materijala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</si>
  <si>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energije javne vodoopskrbe </t>
    </r>
    <r>
      <rPr>
        <b/>
        <sz val="8"/>
        <rFont val="Calibri"/>
        <family val="2"/>
        <scheme val="minor"/>
      </rPr>
      <t>drugom isporučitelju vodnih usluga na vodoopskrbnom putu</t>
    </r>
  </si>
  <si>
    <r>
      <t>Troškovi energije</t>
    </r>
    <r>
      <rPr>
        <b/>
        <sz val="8"/>
        <rFont val="Calibri"/>
        <family val="2"/>
        <scheme val="minor"/>
      </rPr>
      <t xml:space="preserve"> isključujući troškove javne vodoopskrbe drugom isporučitelju vodnih usluga</t>
    </r>
  </si>
  <si>
    <r>
      <t xml:space="preserve">Troškovi energije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</si>
  <si>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energije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</si>
  <si>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rezervnih dijelova javne vodoopskrbe </t>
    </r>
    <r>
      <rPr>
        <b/>
        <sz val="8"/>
        <rFont val="Calibri"/>
        <family val="2"/>
        <scheme val="minor"/>
      </rPr>
      <t>drugom isporučitelju vodnih usluga na vodoopskrbnom putu</t>
    </r>
  </si>
  <si>
    <r>
      <t>Troškovi rezervnih dijelova</t>
    </r>
    <r>
      <rPr>
        <b/>
        <sz val="8"/>
        <rFont val="Calibri"/>
        <family val="2"/>
        <scheme val="minor"/>
      </rPr>
      <t xml:space="preserve"> isključujući troškove javne vodoopskrbe drugom isporučitelju vodnih usluga</t>
    </r>
  </si>
  <si>
    <r>
      <t xml:space="preserve">Troškovi rezervnih dijelova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</si>
  <si>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rezervnih dijelova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</si>
  <si>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sitnog inventara javne vodoopskrbe </t>
    </r>
    <r>
      <rPr>
        <b/>
        <sz val="8"/>
        <rFont val="Calibri"/>
        <family val="2"/>
        <scheme val="minor"/>
      </rPr>
      <t>drugom isporučitelju vodnih usluga na vodoopskrbnom putu</t>
    </r>
  </si>
  <si>
    <r>
      <t>Troškovi sitnog inventara</t>
    </r>
    <r>
      <rPr>
        <b/>
        <sz val="8"/>
        <rFont val="Calibri"/>
        <family val="2"/>
        <scheme val="minor"/>
      </rPr>
      <t xml:space="preserve"> isključujući troškove javne vodoopskrbe drugom isporučitelju vodnih usluga</t>
    </r>
  </si>
  <si>
    <r>
      <t xml:space="preserve">Troškovi sitnog inventara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</si>
  <si>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sitnog inventara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</si>
  <si>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kemikalija za kondicioniranje vode javne vodoopskrbe </t>
    </r>
    <r>
      <rPr>
        <b/>
        <sz val="8"/>
        <rFont val="Calibri"/>
        <family val="2"/>
        <scheme val="minor"/>
      </rPr>
      <t>drugom isporučitelju vodnih usluga na vodoopskrbnom putu</t>
    </r>
  </si>
  <si>
    <r>
      <t>Troškovi kemikalija za kondicioniranje vode</t>
    </r>
    <r>
      <rPr>
        <b/>
        <sz val="8"/>
        <rFont val="Calibri"/>
        <family val="2"/>
        <scheme val="minor"/>
      </rPr>
      <t xml:space="preserve"> isključujući troškove javne vodoopskrbe drugom isporučitelju vodnih usluga</t>
    </r>
  </si>
  <si>
    <r>
      <t xml:space="preserve">Troškovi neto plaća zaposlenika javne vodoopskrbe </t>
    </r>
    <r>
      <rPr>
        <b/>
        <sz val="8"/>
        <rFont val="Calibri"/>
        <family val="2"/>
        <scheme val="minor"/>
      </rPr>
      <t>drugom isporučitelju vodnih usluga na vodoopskrbnom putu</t>
    </r>
  </si>
  <si>
    <r>
      <t>Troškovi neto plaća zaposlenika</t>
    </r>
    <r>
      <rPr>
        <b/>
        <sz val="8"/>
        <rFont val="Calibri"/>
        <family val="2"/>
        <scheme val="minor"/>
      </rPr>
      <t xml:space="preserve"> isključujući troškove javne vodoopskrbe drugom isporučitelju vodnih usluga</t>
    </r>
    <r>
      <rPr>
        <sz val="8"/>
        <rFont val="Calibri"/>
        <family val="2"/>
        <scheme val="minor"/>
      </rPr>
      <t>,</t>
    </r>
  </si>
  <si>
    <r>
      <t xml:space="preserve">Troškovi neto plaća zaposlenika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</si>
  <si>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neto plaća zaposlenika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</si>
  <si>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poreza na plaće i iz plaća zaposlenika javne vodoopskrbe </t>
    </r>
    <r>
      <rPr>
        <b/>
        <sz val="8"/>
        <rFont val="Calibri"/>
        <family val="2"/>
        <scheme val="minor"/>
      </rPr>
      <t>drugom isporučitelju vodnih usluga na vodoopskrbnom putu</t>
    </r>
  </si>
  <si>
    <r>
      <t>Troškovi poreza na plaće i iz plaća zaposlenika</t>
    </r>
    <r>
      <rPr>
        <b/>
        <sz val="8"/>
        <rFont val="Calibri"/>
        <family val="2"/>
        <scheme val="minor"/>
      </rPr>
      <t xml:space="preserve"> isključujući troškove javne vodoopskrbe drugom isporučitelju vodnih usluga</t>
    </r>
  </si>
  <si>
    <r>
      <t xml:space="preserve">Troškovi poreza na plaće i iz plaća zaposlenika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</si>
  <si>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poreza na plaće i iz plaća zaposlenika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</si>
  <si>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doprinosa na plaće i iz plaća zaposlenika javne vodoopskrbe </t>
    </r>
    <r>
      <rPr>
        <b/>
        <sz val="8"/>
        <rFont val="Calibri"/>
        <family val="2"/>
        <scheme val="minor"/>
      </rPr>
      <t>drugom isporučitelju vodnih usluga na vodoopskrbnom putu</t>
    </r>
  </si>
  <si>
    <r>
      <t>Troškovi doprinosa na plaće i iz plaća zaposlenika</t>
    </r>
    <r>
      <rPr>
        <b/>
        <sz val="8"/>
        <rFont val="Calibri"/>
        <family val="2"/>
        <scheme val="minor"/>
      </rPr>
      <t xml:space="preserve"> isključujući troškove javne vodoopskrbe drugom isporučitelju vodnih usluga</t>
    </r>
  </si>
  <si>
    <r>
      <t xml:space="preserve">Troškovi doprinosa na plaće i iz plaća zaposlenika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</si>
  <si>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doprinosa na plaće i iz plaća zaposlenika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</si>
  <si>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usluga investicijskog održavanja, osim u iznosu sredstava amortizacijskog fonda iz članka 12. stavka 3. podstavka 3. Uredbe javne vodoopskrbe </t>
    </r>
    <r>
      <rPr>
        <b/>
        <sz val="8"/>
        <rFont val="Calibri"/>
        <family val="2"/>
        <scheme val="minor"/>
      </rPr>
      <t>drugom isporučitelju vodnih usluga na vodoopskrbnom putu</t>
    </r>
  </si>
  <si>
    <r>
      <t>Troškovi usluga investicijskog održavanja, osim u iznosu sredstava amortizacijskog fonda iz članka 12. stavka 3. podstavka 3. Uredbe</t>
    </r>
    <r>
      <rPr>
        <b/>
        <sz val="8"/>
        <rFont val="Calibri"/>
        <family val="2"/>
        <scheme val="minor"/>
      </rPr>
      <t xml:space="preserve"> isključujući troškove javne vodoopskrbe drugom isporučitelju vodnih usluga</t>
    </r>
  </si>
  <si>
    <r>
      <t xml:space="preserve">Troškovi usluga investicijskog održavanja, osim u iznosu sredstava amortizacijskog fonda iz članka 12. stavka 3. podstavka 3. Uredbe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</si>
  <si>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usluga investicijskog održavanja, osim u iznosu sredstava amortizacijskog fonda iz članka 12. stavka 3. podstavka 3. Uredbe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</si>
  <si>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usluga tekućeg održavanja javne vodoopskrbe </t>
    </r>
    <r>
      <rPr>
        <b/>
        <sz val="8"/>
        <rFont val="Calibri"/>
        <family val="2"/>
        <scheme val="minor"/>
      </rPr>
      <t>drugom isporučitelju vodnih usluga na vodoopskrbnom putu</t>
    </r>
  </si>
  <si>
    <r>
      <t>Troškovi usluga tekućeg održavanja</t>
    </r>
    <r>
      <rPr>
        <b/>
        <sz val="8"/>
        <rFont val="Calibri"/>
        <family val="2"/>
        <scheme val="minor"/>
      </rPr>
      <t xml:space="preserve"> isključujući troškove javne vodoopskrbe drugom isporučitelju vodnih usluga</t>
    </r>
  </si>
  <si>
    <r>
      <t xml:space="preserve">Troškovi usluga tekućeg održavanja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</si>
  <si>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usluga tekućeg održavanja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</si>
  <si>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zakupnina javne vodoopskrbe </t>
    </r>
    <r>
      <rPr>
        <b/>
        <sz val="8"/>
        <rFont val="Calibri"/>
        <family val="2"/>
        <scheme val="minor"/>
      </rPr>
      <t>drugom isporučitelju vodnih usluga na vodoopskrbnom putu</t>
    </r>
  </si>
  <si>
    <r>
      <t>Troškovi zakupnina</t>
    </r>
    <r>
      <rPr>
        <b/>
        <sz val="8"/>
        <rFont val="Calibri"/>
        <family val="2"/>
        <scheme val="minor"/>
      </rPr>
      <t xml:space="preserve"> isključujući troškove javne vodoopskrbe drugom isporučitelju vodnih usluga</t>
    </r>
  </si>
  <si>
    <r>
      <t xml:space="preserve">Troškovi zakupnina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</si>
  <si>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zakupnina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</si>
  <si>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prijevoznih usluga javne vodoopskrbe </t>
    </r>
    <r>
      <rPr>
        <b/>
        <sz val="8"/>
        <rFont val="Calibri"/>
        <family val="2"/>
        <scheme val="minor"/>
      </rPr>
      <t>drugom isporučitelju vodnih usluga na vodoopskrbnom putu</t>
    </r>
  </si>
  <si>
    <r>
      <t>Troškovi prijevoznih usluga</t>
    </r>
    <r>
      <rPr>
        <b/>
        <sz val="8"/>
        <rFont val="Calibri"/>
        <family val="2"/>
        <scheme val="minor"/>
      </rPr>
      <t xml:space="preserve"> isključujući troškove javne vodoopskrbe drugom isporučitelju vodnih usluga</t>
    </r>
  </si>
  <si>
    <r>
      <t xml:space="preserve">Troškovi prijevoznih usluga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</si>
  <si>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prijevoznih usluga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</si>
  <si>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nabave posebnih isporuka vode iz članka 47. te članaka 50. do 51. Zakona javne vodoopskrbe (ovo je isključivo cijena koju javni isporučitelj vodnih usluga kao primatelj usluge plaća drugom isporučitelju vodnih usluga kao pružatelju usluge) javne vodoopskrbe </t>
    </r>
    <r>
      <rPr>
        <b/>
        <sz val="8"/>
        <rFont val="Calibri"/>
        <family val="2"/>
        <scheme val="minor"/>
      </rPr>
      <t>drugom isporučitelju vodnih usluga na vodoopskrbnom putu</t>
    </r>
  </si>
  <si>
    <r>
      <t>Troškovi nabave posebnih isporuka vode iz članka 47. te članaka 50. do 51. Zakona javne vodoopskrbe (ovo je isključivo cijena koju javni isporučitelj vodnih usluga kao primatelj usluge plaća drugom isporučitelju vodnih usluga kao pružatelju usluge)</t>
    </r>
    <r>
      <rPr>
        <b/>
        <sz val="8"/>
        <rFont val="Calibri"/>
        <family val="2"/>
        <scheme val="minor"/>
      </rPr>
      <t xml:space="preserve"> isključujući troškove javne vodoopskrbe drugom isporučitelju vodnih usluga</t>
    </r>
  </si>
  <si>
    <r>
      <t xml:space="preserve">Troškovi nabave posebnih isporuka vode iz članka 52. Zakona na odvodnom putu (ovo je isključivo cijena koju javni isporučitelj vodnih usluga kao primatelj usluge plaća drugom isporučitelju vodnih usluga kao pružatelju usluge prihvata komunalnih otpadnih voda radi daljnje odvodnje) </t>
    </r>
    <r>
      <rPr>
        <b/>
        <sz val="8"/>
        <rFont val="Calibri"/>
        <family val="2"/>
        <scheme val="minor"/>
      </rPr>
      <t xml:space="preserve">prihvata komunalnih otpadnih voda od drugog isporučitelja vodnih usluga radi daljnje odvodnje na odvodnom putu </t>
    </r>
  </si>
  <si>
    <r>
      <t xml:space="preserve">Troškovi nabave posebnih isporuka vode iz članka 52. Zakona na odvodnom putu (ovo je isključivo cijena koju javni isporučitelj vodnih usluga kao primatelj usluge plaća drugom isporučitelju vodnih usluga kao pružatelju usluge prihvata komunalnih otpadnih voda radi daljnje odvodnje)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</si>
  <si>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trajnog stručnog osposobljavanja zaposlenika u skladu s uredbom o posebnim uvjetima za obavljanje djelatnosti vodnih usluga iz članka 16. stavka 8. Zakona javne vodoopskrbe </t>
    </r>
    <r>
      <rPr>
        <b/>
        <sz val="8"/>
        <rFont val="Calibri"/>
        <family val="2"/>
        <scheme val="minor"/>
      </rPr>
      <t>drugom isporučitelju vodnih usluga na vodoopskrbnom putu</t>
    </r>
  </si>
  <si>
    <r>
      <t>Troškovi trajnog stručnog osposobljavanja zaposlenika u skladu s uredbom o posebnim uvjetima za obavljanje djelatnosti vodnih usluga iz članka 16. stavka 8. Zakona</t>
    </r>
    <r>
      <rPr>
        <b/>
        <sz val="8"/>
        <rFont val="Calibri"/>
        <family val="2"/>
        <scheme val="minor"/>
      </rPr>
      <t xml:space="preserve"> isključujući troškove javne vodoopskrbe drugom isporučitelju vodnih usluga</t>
    </r>
  </si>
  <si>
    <r>
      <t xml:space="preserve">Troškovi trajnog stručnog osposobljavanja zaposlenika u skladu s uredbom o posebnim uvjetima za obavljanje djelatnosti vodnih usluga iz članka 16. stavka 8. Zakona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</si>
  <si>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trajnog stručnog osposobljavanja zaposlenika u skladu s uredbom o posebnim uvjetima za obavljanje djelatnosti vodnih usluga iz članka 16. stavka 8. Zakona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</si>
  <si>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dnevnica za službena putovanja i putne troškove javne vodoopskrbe </t>
    </r>
    <r>
      <rPr>
        <b/>
        <sz val="8"/>
        <rFont val="Calibri"/>
        <family val="2"/>
        <scheme val="minor"/>
      </rPr>
      <t>drugom isporučitelju vodnih usluga na vodoopskrbnom putu</t>
    </r>
  </si>
  <si>
    <r>
      <t>Troškovi dnevnica za službena putovanja i putne troškove</t>
    </r>
    <r>
      <rPr>
        <b/>
        <sz val="8"/>
        <rFont val="Calibri"/>
        <family val="2"/>
        <scheme val="minor"/>
      </rPr>
      <t xml:space="preserve"> isključujući troškove javne vodoopskrbe drugom isporučitelju vodnih usluga</t>
    </r>
  </si>
  <si>
    <r>
      <t xml:space="preserve">Troškovi dnevnica za službena putovanja i putne troškove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</si>
  <si>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dnevnica za službena putovanja i putne troškove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</si>
  <si>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 xml:space="preserve">Troškovi ispitivanja kakvoće voda za ljudsku potrošnju javne vodoopskrbe </t>
    </r>
    <r>
      <rPr>
        <b/>
        <sz val="8"/>
        <rFont val="Calibri"/>
        <family val="2"/>
        <scheme val="minor"/>
      </rPr>
      <t>drugom isporučitelju vodnih usluga na vodoopskrbnom putu</t>
    </r>
  </si>
  <si>
    <r>
      <t>Troškovi ispitivanja kakvoće voda za ljudsku potrošnju</t>
    </r>
    <r>
      <rPr>
        <b/>
        <sz val="8"/>
        <rFont val="Calibri"/>
        <family val="2"/>
        <scheme val="minor"/>
      </rPr>
      <t xml:space="preserve"> isključujući troškove javne vodoopskrbe drugom isporučitelju vodnih usluga</t>
    </r>
  </si>
  <si>
    <r>
      <t xml:space="preserve">Troškovi ispitivanja kakvoće komunalnih otpadnih voda </t>
    </r>
    <r>
      <rPr>
        <b/>
        <sz val="8"/>
        <rFont val="Calibri"/>
        <family val="2"/>
        <scheme val="minor"/>
      </rPr>
      <t>prihvata komunalnih otpadnih voda od drugog isporučitelja vodnih usluga radi daljnje odvodnje na odvodnom putu</t>
    </r>
  </si>
  <si>
    <r>
      <t xml:space="preserve">Troškovi ispitivanja kakvoće komunalnih otpadnih voda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</si>
  <si>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r>
      <t>Regulatorno dopušteni prihod od varijabilnog dijela cijene vodnih usluga javne vodoopskrbe, isključujući javnu vodoopskrbu drugom isporučitelju vodnih usluga izražen u eurima u regulatornom razdoblju (RDP</t>
    </r>
    <r>
      <rPr>
        <vertAlign val="superscript"/>
        <sz val="8"/>
        <color theme="1"/>
        <rFont val="Calibri"/>
        <family val="2"/>
        <scheme val="minor"/>
      </rPr>
      <t>VV</t>
    </r>
    <r>
      <rPr>
        <vertAlign val="subscript"/>
        <sz val="8"/>
        <color theme="1"/>
        <rFont val="Calibri"/>
        <family val="2"/>
        <scheme val="minor"/>
      </rPr>
      <t>r</t>
    </r>
    <r>
      <rPr>
        <sz val="8"/>
        <color theme="1"/>
        <rFont val="Calibri"/>
        <family val="2"/>
        <scheme val="minor"/>
      </rPr>
      <t>)</t>
    </r>
  </si>
  <si>
    <r>
      <t>RDP</t>
    </r>
    <r>
      <rPr>
        <b/>
        <vertAlign val="superscript"/>
        <sz val="8"/>
        <color theme="1"/>
        <rFont val="Calibri"/>
        <family val="2"/>
        <scheme val="minor"/>
      </rPr>
      <t>VV</t>
    </r>
    <r>
      <rPr>
        <b/>
        <vertAlign val="subscript"/>
        <sz val="8"/>
        <color theme="1"/>
        <rFont val="Calibri"/>
        <family val="2"/>
        <scheme val="minor"/>
      </rPr>
      <t>r</t>
    </r>
    <r>
      <rPr>
        <b/>
        <sz val="8"/>
        <color theme="1"/>
        <rFont val="Calibri"/>
        <family val="2"/>
        <scheme val="minor"/>
      </rPr>
      <t xml:space="preserve"> = RDP</t>
    </r>
    <r>
      <rPr>
        <b/>
        <vertAlign val="superscript"/>
        <sz val="8"/>
        <color theme="1"/>
        <rFont val="Calibri"/>
        <family val="2"/>
        <scheme val="minor"/>
      </rPr>
      <t>VV,PT</t>
    </r>
    <r>
      <rPr>
        <b/>
        <vertAlign val="subscript"/>
        <sz val="8"/>
        <color theme="1"/>
        <rFont val="Calibri"/>
        <family val="2"/>
        <scheme val="minor"/>
      </rPr>
      <t xml:space="preserve">r </t>
    </r>
    <r>
      <rPr>
        <b/>
        <sz val="8"/>
        <color theme="1"/>
        <rFont val="Calibri"/>
        <family val="2"/>
        <scheme val="minor"/>
      </rPr>
      <t>+ RDP</t>
    </r>
    <r>
      <rPr>
        <b/>
        <vertAlign val="superscript"/>
        <sz val="8"/>
        <color theme="1"/>
        <rFont val="Calibri"/>
        <family val="2"/>
        <scheme val="minor"/>
      </rPr>
      <t>VV,ST</t>
    </r>
    <r>
      <rPr>
        <b/>
        <vertAlign val="subscript"/>
        <sz val="8"/>
        <color theme="1"/>
        <rFont val="Calibri"/>
        <family val="2"/>
        <scheme val="minor"/>
      </rPr>
      <t>r</t>
    </r>
  </si>
  <si>
    <r>
      <t>RDP</t>
    </r>
    <r>
      <rPr>
        <vertAlign val="superscript"/>
        <sz val="8"/>
        <color theme="1"/>
        <rFont val="Calibri"/>
        <family val="2"/>
        <scheme val="minor"/>
      </rPr>
      <t>VV,PT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vodoopskrbe za punu tarifu (EUR/r)</t>
    </r>
  </si>
  <si>
    <r>
      <t>RDP</t>
    </r>
    <r>
      <rPr>
        <vertAlign val="superscript"/>
        <sz val="8"/>
        <color theme="1"/>
        <rFont val="Calibri"/>
        <family val="2"/>
        <scheme val="minor"/>
      </rPr>
      <t>VV,ST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vodoopskrbe za socijalnu tarifu (EUR/r)</t>
    </r>
  </si>
  <si>
    <r>
      <t>Regulatorno dopušteni prihod od varijabilnog dijela cijene vodnih usluga vodne usluge javne odvodnje – skupljanje komunalnih otpadnih voda, isključujući prihvat komunalnih otpadnih voda od drugog isporučitelja vodnih usluga radi daljnje odvodnje, izražen u eurima u regulatornom razdoblju (RDP</t>
    </r>
    <r>
      <rPr>
        <vertAlign val="superscript"/>
        <sz val="8"/>
        <color theme="1"/>
        <rFont val="Calibri"/>
        <family val="2"/>
        <scheme val="minor"/>
      </rPr>
      <t>VO</t>
    </r>
    <r>
      <rPr>
        <vertAlign val="subscript"/>
        <sz val="8"/>
        <color theme="1"/>
        <rFont val="Calibri"/>
        <family val="2"/>
        <scheme val="minor"/>
      </rPr>
      <t>r</t>
    </r>
    <r>
      <rPr>
        <sz val="8"/>
        <color theme="1"/>
        <rFont val="Calibri"/>
        <family val="2"/>
        <scheme val="minor"/>
      </rPr>
      <t>)</t>
    </r>
  </si>
  <si>
    <r>
      <t>RDP</t>
    </r>
    <r>
      <rPr>
        <b/>
        <vertAlign val="superscript"/>
        <sz val="8"/>
        <color theme="1"/>
        <rFont val="Calibri"/>
        <family val="2"/>
        <scheme val="minor"/>
      </rPr>
      <t>VO</t>
    </r>
    <r>
      <rPr>
        <b/>
        <vertAlign val="subscript"/>
        <sz val="8"/>
        <color theme="1"/>
        <rFont val="Calibri"/>
        <family val="2"/>
        <scheme val="minor"/>
      </rPr>
      <t>r</t>
    </r>
    <r>
      <rPr>
        <b/>
        <sz val="8"/>
        <color theme="1"/>
        <rFont val="Calibri"/>
        <family val="2"/>
        <scheme val="minor"/>
      </rPr>
      <t xml:space="preserve"> = RDP</t>
    </r>
    <r>
      <rPr>
        <b/>
        <vertAlign val="superscript"/>
        <sz val="8"/>
        <color theme="1"/>
        <rFont val="Calibri"/>
        <family val="2"/>
        <scheme val="minor"/>
      </rPr>
      <t>VO,PT</t>
    </r>
    <r>
      <rPr>
        <b/>
        <vertAlign val="subscript"/>
        <sz val="8"/>
        <color theme="1"/>
        <rFont val="Calibri"/>
        <family val="2"/>
        <scheme val="minor"/>
      </rPr>
      <t xml:space="preserve">r </t>
    </r>
    <r>
      <rPr>
        <b/>
        <sz val="8"/>
        <color theme="1"/>
        <rFont val="Calibri"/>
        <family val="2"/>
        <scheme val="minor"/>
      </rPr>
      <t>+ RDP</t>
    </r>
    <r>
      <rPr>
        <b/>
        <vertAlign val="superscript"/>
        <sz val="8"/>
        <color theme="1"/>
        <rFont val="Calibri"/>
        <family val="2"/>
        <scheme val="minor"/>
      </rPr>
      <t>VO,ST</t>
    </r>
    <r>
      <rPr>
        <b/>
        <vertAlign val="subscript"/>
        <sz val="8"/>
        <color theme="1"/>
        <rFont val="Calibri"/>
        <family val="2"/>
        <scheme val="minor"/>
      </rPr>
      <t>r</t>
    </r>
  </si>
  <si>
    <r>
      <t>RDP</t>
    </r>
    <r>
      <rPr>
        <vertAlign val="superscript"/>
        <sz val="8"/>
        <color theme="1"/>
        <rFont val="Calibri"/>
        <family val="2"/>
        <scheme val="minor"/>
      </rPr>
      <t>VO,PT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odvodnje komunalnih otpadnih voda za punu tarifu</t>
    </r>
  </si>
  <si>
    <r>
      <t>RDP</t>
    </r>
    <r>
      <rPr>
        <vertAlign val="superscript"/>
        <sz val="8"/>
        <color theme="1"/>
        <rFont val="Calibri"/>
        <family val="2"/>
        <scheme val="minor"/>
      </rPr>
      <t>VO,ST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odvodnje komunalnih otpadnih voda za socijalnu tarifu</t>
    </r>
  </si>
  <si>
    <r>
      <t>Regulatorno dopušteni prihod od varijabilnog dijela cijene vodne usluge javne odvodnje – pročišćavanje komunalnih otpadnih voda, izražen u eurima u regulatornom razdoblju (RDP</t>
    </r>
    <r>
      <rPr>
        <vertAlign val="superscript"/>
        <sz val="8"/>
        <color theme="1"/>
        <rFont val="Calibri"/>
        <family val="2"/>
        <scheme val="minor"/>
      </rPr>
      <t>VP i PDI</t>
    </r>
    <r>
      <rPr>
        <vertAlign val="subscript"/>
        <sz val="8"/>
        <color theme="1"/>
        <rFont val="Calibri"/>
        <family val="2"/>
        <scheme val="minor"/>
      </rPr>
      <t>r</t>
    </r>
    <r>
      <rPr>
        <sz val="8"/>
        <color theme="1"/>
        <rFont val="Calibri"/>
        <family val="2"/>
        <scheme val="minor"/>
      </rPr>
      <t>)</t>
    </r>
  </si>
  <si>
    <r>
      <t>RDP</t>
    </r>
    <r>
      <rPr>
        <b/>
        <vertAlign val="superscript"/>
        <sz val="8"/>
        <color theme="1"/>
        <rFont val="Calibri"/>
        <family val="2"/>
        <scheme val="minor"/>
      </rPr>
      <t>VP i PDI</t>
    </r>
    <r>
      <rPr>
        <b/>
        <vertAlign val="subscript"/>
        <sz val="8"/>
        <color theme="1"/>
        <rFont val="Calibri"/>
        <family val="2"/>
        <scheme val="minor"/>
      </rPr>
      <t>r</t>
    </r>
    <r>
      <rPr>
        <b/>
        <sz val="8"/>
        <color theme="1"/>
        <rFont val="Calibri"/>
        <family val="2"/>
        <scheme val="minor"/>
      </rPr>
      <t xml:space="preserve"> = RDP</t>
    </r>
    <r>
      <rPr>
        <b/>
        <vertAlign val="superscript"/>
        <sz val="8"/>
        <color theme="1"/>
        <rFont val="Calibri"/>
        <family val="2"/>
        <scheme val="minor"/>
      </rPr>
      <t>VP i PDI,PT</t>
    </r>
    <r>
      <rPr>
        <b/>
        <vertAlign val="subscript"/>
        <sz val="8"/>
        <color theme="1"/>
        <rFont val="Calibri"/>
        <family val="2"/>
        <scheme val="minor"/>
      </rPr>
      <t xml:space="preserve">r </t>
    </r>
    <r>
      <rPr>
        <b/>
        <sz val="8"/>
        <color theme="1"/>
        <rFont val="Calibri"/>
        <family val="2"/>
        <scheme val="minor"/>
      </rPr>
      <t>+ RDP</t>
    </r>
    <r>
      <rPr>
        <b/>
        <vertAlign val="superscript"/>
        <sz val="8"/>
        <color theme="1"/>
        <rFont val="Calibri"/>
        <family val="2"/>
        <scheme val="minor"/>
      </rPr>
      <t>VP i PDI,ST</t>
    </r>
    <r>
      <rPr>
        <b/>
        <vertAlign val="subscript"/>
        <sz val="8"/>
        <color theme="1"/>
        <rFont val="Calibri"/>
        <family val="2"/>
        <scheme val="minor"/>
      </rPr>
      <t>r</t>
    </r>
  </si>
  <si>
    <r>
      <t>RDP</t>
    </r>
    <r>
      <rPr>
        <vertAlign val="superscript"/>
        <sz val="8"/>
        <color theme="1"/>
        <rFont val="Calibri"/>
        <family val="2"/>
        <scheme val="minor"/>
      </rPr>
      <t>VP+PDI,PT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odvodnje - pročišćavanja komunalnih otpadnih voda za punu tarifu</t>
    </r>
  </si>
  <si>
    <r>
      <t>RDP</t>
    </r>
    <r>
      <rPr>
        <vertAlign val="superscript"/>
        <sz val="8"/>
        <color theme="1"/>
        <rFont val="Calibri"/>
        <family val="2"/>
        <scheme val="minor"/>
      </rPr>
      <t>VP+PDI,ST</t>
    </r>
    <r>
      <rPr>
        <vertAlign val="subscript"/>
        <sz val="8"/>
        <color theme="1"/>
        <rFont val="Calibri"/>
        <family val="2"/>
        <scheme val="minor"/>
      </rPr>
      <t>r</t>
    </r>
    <r>
      <rPr>
        <sz val="8"/>
        <color theme="1"/>
        <rFont val="Calibri"/>
        <family val="2"/>
        <scheme val="minor"/>
      </rPr>
      <t xml:space="preserve"> - Regulatorno dopušteni prihod iz varijabilnog dijela cijene vodnih usluga javne odvodnje - pročišćavanja komunalnih otpadnih voda za socijalnu tarifu</t>
    </r>
  </si>
  <si>
    <r>
      <t>Količine vodne usluge isporučenim u javnoj vodoopskrbi,  Q</t>
    </r>
    <r>
      <rPr>
        <vertAlign val="superscript"/>
        <sz val="8"/>
        <color theme="1"/>
        <rFont val="Calibri"/>
        <family val="2"/>
        <scheme val="minor"/>
      </rPr>
      <t>VV</t>
    </r>
    <r>
      <rPr>
        <vertAlign val="subscript"/>
        <sz val="8"/>
        <color theme="1"/>
        <rFont val="Calibri"/>
        <family val="2"/>
        <scheme val="minor"/>
      </rPr>
      <t xml:space="preserve">r </t>
    </r>
    <r>
      <rPr>
        <sz val="8"/>
        <color theme="1"/>
        <rFont val="Calibri"/>
        <family val="2"/>
        <scheme val="minor"/>
      </rPr>
      <t>(m</t>
    </r>
    <r>
      <rPr>
        <vertAlign val="superscript"/>
        <sz val="8"/>
        <color theme="1"/>
        <rFont val="Calibri"/>
        <family val="2"/>
        <scheme val="minor"/>
      </rPr>
      <t>3</t>
    </r>
    <r>
      <rPr>
        <sz val="8"/>
        <color theme="1"/>
        <rFont val="Calibri"/>
        <family val="2"/>
        <scheme val="minor"/>
      </rPr>
      <t>/r):</t>
    </r>
  </si>
  <si>
    <r>
      <t>Q</t>
    </r>
    <r>
      <rPr>
        <b/>
        <vertAlign val="superscript"/>
        <sz val="8"/>
        <color theme="1"/>
        <rFont val="Calibri"/>
        <family val="2"/>
        <scheme val="minor"/>
      </rPr>
      <t>VV</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VV,PT</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VV,ST</t>
    </r>
    <r>
      <rPr>
        <b/>
        <vertAlign val="subscript"/>
        <sz val="8"/>
        <color theme="1"/>
        <rFont val="Calibri"/>
        <family val="2"/>
        <scheme val="minor"/>
      </rPr>
      <t>r</t>
    </r>
  </si>
  <si>
    <r>
      <t>Q</t>
    </r>
    <r>
      <rPr>
        <vertAlign val="superscript"/>
        <sz val="8"/>
        <color theme="1"/>
        <rFont val="Calibri"/>
        <family val="2"/>
        <scheme val="minor"/>
      </rPr>
      <t>VV,PT</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</si>
  <si>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VV,ST</t>
    </r>
    <r>
      <rPr>
        <vertAlign val="subscript"/>
        <sz val="8"/>
        <color theme="1"/>
        <rFont val="Calibri"/>
        <family val="2"/>
        <scheme val="minor"/>
      </rPr>
      <t>r</t>
    </r>
    <r>
      <rPr>
        <sz val="8"/>
        <color theme="1"/>
        <rFont val="Calibri"/>
        <family val="2"/>
        <scheme val="minor"/>
      </rPr>
      <t xml:space="preserve"> - Planirane količine isporučene u vodnoj usluzi javne vodoopskrbe za socijalnu tarifu (m</t>
    </r>
    <r>
      <rPr>
        <vertAlign val="superscript"/>
        <sz val="8"/>
        <color theme="1"/>
        <rFont val="Calibri"/>
        <family val="2"/>
        <scheme val="minor"/>
      </rPr>
      <t>3</t>
    </r>
    <r>
      <rPr>
        <sz val="8"/>
        <color theme="1"/>
        <rFont val="Calibri"/>
        <family val="2"/>
        <scheme val="minor"/>
      </rPr>
      <t>/r)</t>
    </r>
  </si>
  <si>
    <r>
      <t>Količine vodne usluge javne odvodnje - skupljanja komunalnih otpadnih voda,  Q</t>
    </r>
    <r>
      <rPr>
        <vertAlign val="superscript"/>
        <sz val="8"/>
        <color theme="1"/>
        <rFont val="Calibri"/>
        <family val="2"/>
        <scheme val="minor"/>
      </rPr>
      <t>VO</t>
    </r>
    <r>
      <rPr>
        <vertAlign val="subscript"/>
        <sz val="8"/>
        <color theme="1"/>
        <rFont val="Calibri"/>
        <family val="2"/>
        <scheme val="minor"/>
      </rPr>
      <t xml:space="preserve">r </t>
    </r>
    <r>
      <rPr>
        <sz val="8"/>
        <color theme="1"/>
        <rFont val="Calibri"/>
        <family val="2"/>
        <scheme val="minor"/>
      </rPr>
      <t>(m</t>
    </r>
    <r>
      <rPr>
        <vertAlign val="superscript"/>
        <sz val="8"/>
        <color theme="1"/>
        <rFont val="Calibri"/>
        <family val="2"/>
        <scheme val="minor"/>
      </rPr>
      <t>3</t>
    </r>
    <r>
      <rPr>
        <sz val="8"/>
        <color theme="1"/>
        <rFont val="Calibri"/>
        <family val="2"/>
        <scheme val="minor"/>
      </rPr>
      <t>/r):</t>
    </r>
  </si>
  <si>
    <r>
      <t>Q</t>
    </r>
    <r>
      <rPr>
        <b/>
        <vertAlign val="superscript"/>
        <sz val="8"/>
        <color theme="1"/>
        <rFont val="Calibri"/>
        <family val="2"/>
        <scheme val="minor"/>
      </rPr>
      <t>VO</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VO,PT</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VO,ST</t>
    </r>
    <r>
      <rPr>
        <b/>
        <vertAlign val="subscript"/>
        <sz val="8"/>
        <color theme="1"/>
        <rFont val="Calibri"/>
        <family val="2"/>
        <scheme val="minor"/>
      </rPr>
      <t>r</t>
    </r>
  </si>
  <si>
    <r>
      <t>Q</t>
    </r>
    <r>
      <rPr>
        <vertAlign val="superscript"/>
        <sz val="8"/>
        <color theme="1"/>
        <rFont val="Calibri"/>
        <family val="2"/>
        <scheme val="minor"/>
      </rPr>
      <t>VO,PT</t>
    </r>
    <r>
      <rPr>
        <vertAlign val="subscript"/>
        <sz val="8"/>
        <color theme="1"/>
        <rFont val="Calibri"/>
        <family val="2"/>
        <scheme val="minor"/>
      </rPr>
      <t>r</t>
    </r>
    <r>
      <rPr>
        <sz val="8"/>
        <color theme="1"/>
        <rFont val="Calibri"/>
        <family val="2"/>
        <scheme val="minor"/>
      </rPr>
      <t xml:space="preserve"> - Planirane količine javne odvodnje - skupljanja komunalnih otpadnih voda za punu tarifu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</si>
  <si>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VO,ST</t>
    </r>
    <r>
      <rPr>
        <vertAlign val="subscript"/>
        <sz val="8"/>
        <color theme="1"/>
        <rFont val="Calibri"/>
        <family val="2"/>
        <scheme val="minor"/>
      </rPr>
      <t>r</t>
    </r>
    <r>
      <rPr>
        <sz val="8"/>
        <color theme="1"/>
        <rFont val="Calibri"/>
        <family val="2"/>
        <scheme val="minor"/>
      </rPr>
      <t xml:space="preserve"> - Planirane količine javne odvodnje - skupljanja komunalnih otpadnih voda za socijalnu tarifu (m</t>
    </r>
    <r>
      <rPr>
        <vertAlign val="superscript"/>
        <sz val="8"/>
        <color theme="1"/>
        <rFont val="Calibri"/>
        <family val="2"/>
        <scheme val="minor"/>
      </rPr>
      <t>3</t>
    </r>
    <r>
      <rPr>
        <sz val="8"/>
        <color theme="1"/>
        <rFont val="Calibri"/>
        <family val="2"/>
        <scheme val="minor"/>
      </rPr>
      <t>/r)</t>
    </r>
  </si>
  <si>
    <r>
      <t>Količine vodne usluge javne odvodnje - pročišćavanja komunalnih otpadnih voda,  Q</t>
    </r>
    <r>
      <rPr>
        <vertAlign val="superscript"/>
        <sz val="8"/>
        <color theme="1"/>
        <rFont val="Calibri"/>
        <family val="2"/>
        <scheme val="minor"/>
      </rPr>
      <t>VP+PDI</t>
    </r>
    <r>
      <rPr>
        <vertAlign val="subscript"/>
        <sz val="8"/>
        <color theme="1"/>
        <rFont val="Calibri"/>
        <family val="2"/>
        <scheme val="minor"/>
      </rPr>
      <t xml:space="preserve">r </t>
    </r>
    <r>
      <rPr>
        <sz val="8"/>
        <color theme="1"/>
        <rFont val="Calibri"/>
        <family val="2"/>
        <scheme val="minor"/>
      </rPr>
      <t>(m</t>
    </r>
    <r>
      <rPr>
        <vertAlign val="superscript"/>
        <sz val="8"/>
        <color theme="1"/>
        <rFont val="Calibri"/>
        <family val="2"/>
        <scheme val="minor"/>
      </rPr>
      <t>3</t>
    </r>
    <r>
      <rPr>
        <sz val="8"/>
        <color theme="1"/>
        <rFont val="Calibri"/>
        <family val="2"/>
        <scheme val="minor"/>
      </rPr>
      <t>/r):</t>
    </r>
  </si>
  <si>
    <r>
      <t>Q</t>
    </r>
    <r>
      <rPr>
        <b/>
        <vertAlign val="superscript"/>
        <sz val="8"/>
        <color theme="1"/>
        <rFont val="Calibri"/>
        <family val="2"/>
        <scheme val="minor"/>
      </rPr>
      <t>VP+PDI</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VP+PDI,PT</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VP+PDI,ST</t>
    </r>
    <r>
      <rPr>
        <b/>
        <vertAlign val="subscript"/>
        <sz val="8"/>
        <color theme="1"/>
        <rFont val="Calibri"/>
        <family val="2"/>
        <scheme val="minor"/>
      </rPr>
      <t>r</t>
    </r>
  </si>
  <si>
    <r>
      <t>Q</t>
    </r>
    <r>
      <rPr>
        <vertAlign val="superscript"/>
        <sz val="8"/>
        <color theme="1"/>
        <rFont val="Calibri"/>
        <family val="2"/>
        <scheme val="minor"/>
      </rPr>
      <t>VP+PDI,PT</t>
    </r>
    <r>
      <rPr>
        <vertAlign val="subscript"/>
        <sz val="8"/>
        <color theme="1"/>
        <rFont val="Calibri"/>
        <family val="2"/>
        <scheme val="minor"/>
      </rPr>
      <t>r</t>
    </r>
    <r>
      <rPr>
        <sz val="8"/>
        <color theme="1"/>
        <rFont val="Calibri"/>
        <family val="2"/>
        <scheme val="minor"/>
      </rPr>
      <t xml:space="preserve"> - Planirane količine javne odvodnje - pročišćavanja komunalnih otpadnih voda za punu tarifu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</si>
  <si>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VP+PDI,ST</t>
    </r>
    <r>
      <rPr>
        <vertAlign val="subscript"/>
        <sz val="8"/>
        <color theme="1"/>
        <rFont val="Calibri"/>
        <family val="2"/>
        <scheme val="minor"/>
      </rPr>
      <t>r</t>
    </r>
    <r>
      <rPr>
        <sz val="8"/>
        <color theme="1"/>
        <rFont val="Calibri"/>
        <family val="2"/>
        <scheme val="minor"/>
      </rPr>
      <t xml:space="preserve"> - Planirane količine javne odvodnje - pročišćavanja komunalnih otpadnih voda za socijalnu tarifu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</si>
  <si>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VV,PT</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(m3/r)</t>
    </r>
  </si>
  <si>
    <r>
      <t>Q</t>
    </r>
    <r>
      <rPr>
        <b/>
        <vertAlign val="superscript"/>
        <sz val="8"/>
        <color theme="1"/>
        <rFont val="Calibri"/>
        <family val="2"/>
        <scheme val="minor"/>
      </rPr>
      <t>VV,PT</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VV,PT,KUĆ</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VV,PT,POS</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VV,PT,NEP</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VV,PT,POLJ</t>
    </r>
    <r>
      <rPr>
        <b/>
        <vertAlign val="subscript"/>
        <sz val="8"/>
        <color theme="1"/>
        <rFont val="Calibri"/>
        <family val="2"/>
        <scheme val="minor"/>
      </rPr>
      <t>r</t>
    </r>
  </si>
  <si>
    <r>
      <t>Q</t>
    </r>
    <r>
      <rPr>
        <vertAlign val="superscript"/>
        <sz val="8"/>
        <color theme="1"/>
        <rFont val="Calibri"/>
        <family val="2"/>
        <scheme val="minor"/>
      </rPr>
      <t>VV,PT,KUĆ</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u kategoriji kućanstva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</si>
  <si>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VV,PT,POS</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u kategoriji poslovni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</si>
  <si>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VV,PT,NEP</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u kategoriji neprofitni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</si>
  <si>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VV,PT,POLJ</t>
    </r>
    <r>
      <rPr>
        <vertAlign val="subscript"/>
        <sz val="8"/>
        <color theme="1"/>
        <rFont val="Calibri"/>
        <family val="2"/>
        <scheme val="minor"/>
      </rPr>
      <t>r</t>
    </r>
    <r>
      <rPr>
        <sz val="8"/>
        <color theme="1"/>
        <rFont val="Calibri"/>
        <family val="2"/>
        <scheme val="minor"/>
      </rPr>
      <t xml:space="preserve"> - Planirane količine isporučene u vodnoj usluzi javne vodoopskrbe za punu tarifu za kategoriju korisnika poljoprivrednih priključaka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</si>
  <si>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VO,PT</t>
    </r>
    <r>
      <rPr>
        <vertAlign val="subscript"/>
        <sz val="8"/>
        <color theme="1"/>
        <rFont val="Calibri"/>
        <family val="2"/>
        <scheme val="minor"/>
      </rPr>
      <t>r</t>
    </r>
    <r>
      <rPr>
        <sz val="8"/>
        <color theme="1"/>
        <rFont val="Calibri"/>
        <family val="2"/>
        <scheme val="minor"/>
      </rPr>
      <t xml:space="preserve"> - Planirane količine javne odvodnje - skupljanja komunalnih otpadnih voda za punu tarifu (m3/r)</t>
    </r>
  </si>
  <si>
    <r>
      <t>Q</t>
    </r>
    <r>
      <rPr>
        <b/>
        <vertAlign val="superscript"/>
        <sz val="8"/>
        <color theme="1"/>
        <rFont val="Calibri"/>
        <family val="2"/>
        <scheme val="minor"/>
      </rPr>
      <t>VO,PT</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VO,PT,KUĆ</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VO,PT,POS</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VO,PT,NEP</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VO,PT,POLJ</t>
    </r>
    <r>
      <rPr>
        <b/>
        <vertAlign val="subscript"/>
        <sz val="8"/>
        <color theme="1"/>
        <rFont val="Calibri"/>
        <family val="2"/>
        <scheme val="minor"/>
      </rPr>
      <t>r</t>
    </r>
  </si>
  <si>
    <r>
      <t>Q</t>
    </r>
    <r>
      <rPr>
        <vertAlign val="superscript"/>
        <sz val="8"/>
        <color theme="1"/>
        <rFont val="Calibri"/>
        <family val="2"/>
        <scheme val="minor"/>
      </rPr>
      <t>VO,PT,KUĆ</t>
    </r>
    <r>
      <rPr>
        <vertAlign val="subscript"/>
        <sz val="8"/>
        <color theme="1"/>
        <rFont val="Calibri"/>
        <family val="2"/>
        <scheme val="minor"/>
      </rPr>
      <t>r</t>
    </r>
    <r>
      <rPr>
        <sz val="8"/>
        <color theme="1"/>
        <rFont val="Calibri"/>
        <family val="2"/>
        <scheme val="minor"/>
      </rPr>
      <t xml:space="preserve"> - Planirane količine isporučene u vodnoj usluzi javne odvodnje – skupljanje komunalnih otpadnih voda za punu tarifu u kategoriji kućanstva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</si>
  <si>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VO,PT,POS</t>
    </r>
    <r>
      <rPr>
        <vertAlign val="subscript"/>
        <sz val="8"/>
        <color theme="1"/>
        <rFont val="Calibri"/>
        <family val="2"/>
        <scheme val="minor"/>
      </rPr>
      <t>r</t>
    </r>
    <r>
      <rPr>
        <sz val="8"/>
        <color theme="1"/>
        <rFont val="Calibri"/>
        <family val="2"/>
        <scheme val="minor"/>
      </rPr>
      <t xml:space="preserve"> - Planirane količine isporučene u vodnoj usluzi javne odvodnje – skupljanje komunalnih otpadnih voda za punu tarifu u kategoriji poslovni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</si>
  <si>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VO,PT,NEP</t>
    </r>
    <r>
      <rPr>
        <vertAlign val="subscript"/>
        <sz val="8"/>
        <color theme="1"/>
        <rFont val="Calibri"/>
        <family val="2"/>
        <scheme val="minor"/>
      </rPr>
      <t>r</t>
    </r>
    <r>
      <rPr>
        <sz val="8"/>
        <color theme="1"/>
        <rFont val="Calibri"/>
        <family val="2"/>
        <scheme val="minor"/>
      </rPr>
      <t xml:space="preserve"> - Planirane količine isporučene u vodnoj usluzi javne odvodnje – skupljanje komunalnih otpadnih voda za punu tarifu u kategoriji neprofitni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</si>
  <si>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VO,PT,POLJ</t>
    </r>
    <r>
      <rPr>
        <vertAlign val="subscript"/>
        <sz val="8"/>
        <color theme="1"/>
        <rFont val="Calibri"/>
        <family val="2"/>
        <scheme val="minor"/>
      </rPr>
      <t>r</t>
    </r>
    <r>
      <rPr>
        <sz val="8"/>
        <color theme="1"/>
        <rFont val="Calibri"/>
        <family val="2"/>
        <scheme val="minor"/>
      </rPr>
      <t xml:space="preserve"> - Planirane količine isporučene u vodnoj usluzi javne odvodnje – skupljanje komunalnih otpadnih voda za punu tarifu za kategoriju korisnika poljoprivrednih priključaka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</si>
  <si>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VP+PDI,PT</t>
    </r>
    <r>
      <rPr>
        <vertAlign val="subscript"/>
        <sz val="8"/>
        <color theme="1"/>
        <rFont val="Calibri"/>
        <family val="2"/>
        <scheme val="minor"/>
      </rPr>
      <t>r</t>
    </r>
    <r>
      <rPr>
        <sz val="8"/>
        <color theme="1"/>
        <rFont val="Calibri"/>
        <family val="2"/>
        <scheme val="minor"/>
      </rPr>
      <t xml:space="preserve"> - Planirane količine javne odvodnje - pročišćavanja komunalnih otpadnih voda za punu tarifu (m3/r)</t>
    </r>
  </si>
  <si>
    <r>
      <t>Q</t>
    </r>
    <r>
      <rPr>
        <b/>
        <vertAlign val="superscript"/>
        <sz val="8"/>
        <color theme="1"/>
        <rFont val="Calibri"/>
        <family val="2"/>
        <scheme val="minor"/>
      </rPr>
      <t>VP,PT</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VP,PT,KUĆ</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VP,PT,POS</t>
    </r>
    <r>
      <rPr>
        <b/>
        <vertAlign val="subscript"/>
        <sz val="8"/>
        <color theme="1"/>
        <rFont val="Calibri"/>
        <family val="2"/>
        <scheme val="minor"/>
      </rPr>
      <t>r</t>
    </r>
    <r>
      <rPr>
        <b/>
        <sz val="8"/>
        <color theme="1"/>
        <rFont val="Calibri"/>
        <family val="2"/>
        <scheme val="minor"/>
      </rPr>
      <t xml:space="preserve"> + Q</t>
    </r>
    <r>
      <rPr>
        <b/>
        <vertAlign val="superscript"/>
        <sz val="8"/>
        <color theme="1"/>
        <rFont val="Calibri"/>
        <family val="2"/>
        <scheme val="minor"/>
      </rPr>
      <t>VP,PT,NEP</t>
    </r>
    <r>
      <rPr>
        <b/>
        <vertAlign val="subscript"/>
        <sz val="8"/>
        <color theme="1"/>
        <rFont val="Calibri"/>
        <family val="2"/>
        <scheme val="minor"/>
      </rPr>
      <t xml:space="preserve">r </t>
    </r>
    <r>
      <rPr>
        <b/>
        <sz val="8"/>
        <color theme="1"/>
        <rFont val="Calibri"/>
        <family val="2"/>
        <scheme val="minor"/>
      </rPr>
      <t>+ Q</t>
    </r>
    <r>
      <rPr>
        <b/>
        <vertAlign val="superscript"/>
        <sz val="8"/>
        <color theme="1"/>
        <rFont val="Calibri"/>
        <family val="2"/>
        <scheme val="minor"/>
      </rPr>
      <t>VP,PT,POLJ</t>
    </r>
    <r>
      <rPr>
        <b/>
        <vertAlign val="subscript"/>
        <sz val="8"/>
        <color theme="1"/>
        <rFont val="Calibri"/>
        <family val="2"/>
        <scheme val="minor"/>
      </rPr>
      <t>r</t>
    </r>
  </si>
  <si>
    <r>
      <t>Q</t>
    </r>
    <r>
      <rPr>
        <vertAlign val="superscript"/>
        <sz val="8"/>
        <color theme="1"/>
        <rFont val="Calibri"/>
        <family val="2"/>
        <scheme val="minor"/>
      </rPr>
      <t>VP+PDI,PT,KUĆ</t>
    </r>
    <r>
      <rPr>
        <vertAlign val="subscript"/>
        <sz val="8"/>
        <color theme="1"/>
        <rFont val="Calibri"/>
        <family val="2"/>
        <scheme val="minor"/>
      </rPr>
      <t>r</t>
    </r>
    <r>
      <rPr>
        <sz val="8"/>
        <color theme="1"/>
        <rFont val="Calibri"/>
        <family val="2"/>
        <scheme val="minor"/>
      </rPr>
      <t xml:space="preserve"> - Planirane količine isporučene u vodnoj usluzi javne odvodnje – pročišćavanje komunalnih otpadnih voda za punu tarifu u kategoriji kućanstva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</si>
  <si>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VP+PDI,PT,POS</t>
    </r>
    <r>
      <rPr>
        <vertAlign val="subscript"/>
        <sz val="8"/>
        <color theme="1"/>
        <rFont val="Calibri"/>
        <family val="2"/>
        <scheme val="minor"/>
      </rPr>
      <t>r</t>
    </r>
    <r>
      <rPr>
        <sz val="8"/>
        <color theme="1"/>
        <rFont val="Calibri"/>
        <family val="2"/>
        <scheme val="minor"/>
      </rPr>
      <t xml:space="preserve"> - Planirane količine isporučene u vodnoj usluzi javne odvodnje – pročišćavanje komunalnih otpadnih voda za punu tarifu u kategoriji poslovni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</si>
  <si>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VP+PDI,PT,NEP</t>
    </r>
    <r>
      <rPr>
        <vertAlign val="subscript"/>
        <sz val="8"/>
        <color theme="1"/>
        <rFont val="Calibri"/>
        <family val="2"/>
        <scheme val="minor"/>
      </rPr>
      <t>r</t>
    </r>
    <r>
      <rPr>
        <sz val="8"/>
        <color theme="1"/>
        <rFont val="Calibri"/>
        <family val="2"/>
        <scheme val="minor"/>
      </rPr>
      <t xml:space="preserve"> - Planirane količine isporučene u vodnoj usluzi javne odvodnje – pročišćavanje komunalnih otpadnih voda za punu tarifu u kategoriji neprofitni korisnici (m</t>
    </r>
    <r>
      <rPr>
        <vertAlign val="superscript"/>
        <sz val="8"/>
        <color theme="1"/>
        <rFont val="Calibri"/>
        <family val="2"/>
        <scheme val="minor"/>
      </rPr>
      <t>3</t>
    </r>
    <r>
      <rPr>
        <sz val="8"/>
        <color theme="1"/>
        <rFont val="Calibri"/>
        <family val="2"/>
        <scheme val="minor"/>
      </rPr>
      <t>/r)</t>
    </r>
  </si>
  <si>
    <r>
      <t>Q</t>
    </r>
    <r>
      <rPr>
        <vertAlign val="superscript"/>
        <sz val="8"/>
        <color theme="1"/>
        <rFont val="Calibri"/>
        <family val="2"/>
        <scheme val="minor"/>
      </rPr>
      <t>VP+PDI,PT,POLJ</t>
    </r>
    <r>
      <rPr>
        <vertAlign val="subscript"/>
        <sz val="8"/>
        <color theme="1"/>
        <rFont val="Calibri"/>
        <family val="2"/>
        <scheme val="minor"/>
      </rPr>
      <t>r</t>
    </r>
    <r>
      <rPr>
        <sz val="8"/>
        <color theme="1"/>
        <rFont val="Calibri"/>
        <family val="2"/>
        <scheme val="minor"/>
      </rPr>
      <t xml:space="preserve"> - Planirane količine isporučene u vodnoj usluzi javne odvodnje – pročišćavanje komunalnih otpadnih voda za punu tarifu za kategoriju korisnika poljoprivrednih priključaka (m</t>
    </r>
    <r>
      <rPr>
        <vertAlign val="superscript"/>
        <sz val="8"/>
        <color theme="1"/>
        <rFont val="Calibri"/>
        <family val="2"/>
        <scheme val="minor"/>
      </rPr>
      <t>3</t>
    </r>
    <r>
      <rPr>
        <sz val="8"/>
        <color theme="1"/>
        <rFont val="Calibri"/>
        <family val="2"/>
        <scheme val="minor"/>
      </rPr>
      <t>/r)</t>
    </r>
  </si>
  <si>
    <r>
      <t>Izjednačene linearne tarife za sve korisnike (T</t>
    </r>
    <r>
      <rPr>
        <vertAlign val="superscript"/>
        <sz val="8"/>
        <color theme="1"/>
        <rFont val="Calibri"/>
        <family val="2"/>
        <scheme val="minor"/>
      </rPr>
      <t>VV,PT,LIN</t>
    </r>
    <r>
      <rPr>
        <sz val="8"/>
        <color theme="1"/>
        <rFont val="Calibri"/>
        <family val="2"/>
        <scheme val="minor"/>
      </rPr>
      <t>) - puna tarifa (visina) varijabilnog dijela cijene vodnih usluga javne vodoopskrbe</t>
    </r>
  </si>
  <si>
    <r>
      <t>Izjednačene linearne tarife za sve korisnike (T</t>
    </r>
    <r>
      <rPr>
        <vertAlign val="superscript"/>
        <sz val="8"/>
        <color theme="1"/>
        <rFont val="Calibri"/>
        <family val="2"/>
        <scheme val="minor"/>
      </rPr>
      <t>VV,PT,LIN</t>
    </r>
    <r>
      <rPr>
        <sz val="8"/>
        <color theme="1"/>
        <rFont val="Calibri"/>
        <family val="2"/>
        <scheme val="minor"/>
      </rPr>
      <t>) - puna tarifa (visina) varijabilnog dijela cijene vodnih usluga javne odvodnje komunalnih otpadnih voda za punu tarifu</t>
    </r>
  </si>
  <si>
    <r>
      <t>RDP</t>
    </r>
    <r>
      <rPr>
        <vertAlign val="superscript"/>
        <sz val="8"/>
        <color theme="1"/>
        <rFont val="Calibri"/>
        <family val="2"/>
        <scheme val="minor"/>
      </rPr>
      <t>VO,PT</t>
    </r>
    <r>
      <rPr>
        <vertAlign val="subscript"/>
        <sz val="8"/>
        <color theme="1"/>
        <rFont val="Calibri"/>
        <family val="2"/>
        <scheme val="minor"/>
      </rPr>
      <t xml:space="preserve">r </t>
    </r>
    <r>
      <rPr>
        <sz val="8"/>
        <color theme="1"/>
        <rFont val="Calibri"/>
        <family val="2"/>
        <scheme val="minor"/>
      </rPr>
      <t>- Regulatorno dopušteni prihod iz varijabilnog dijela cijene vodnih usluga javne odvodnje komunalnih otpadnih voda za punu tarifu</t>
    </r>
  </si>
  <si>
    <r>
      <t>Izjednačene linearne tarife za sve korisnike (T</t>
    </r>
    <r>
      <rPr>
        <vertAlign val="superscript"/>
        <sz val="8"/>
        <color theme="1"/>
        <rFont val="Calibri"/>
        <family val="2"/>
        <scheme val="minor"/>
      </rPr>
      <t>VV,PT,LIN</t>
    </r>
    <r>
      <rPr>
        <sz val="8"/>
        <color theme="1"/>
        <rFont val="Calibri"/>
        <family val="2"/>
        <scheme val="minor"/>
      </rPr>
      <t>) - puna tarifa (visina) varijabilnog dijela cijene vodnih usluga javne odvodnje - pročišćavanja komunalnih otpadnih voda</t>
    </r>
  </si>
  <si>
    <t xml:space="preserve">P1 - PLANIRANE KOLIČINE VODNIH USLUGA </t>
  </si>
  <si>
    <t xml:space="preserve">P2 - KATEGORIZACIJA OPERATIVNIH TROŠKOVA </t>
  </si>
  <si>
    <t>R1 - PRIJAVA OPERATIVNIH TROŠKOVA</t>
  </si>
  <si>
    <t>R2 - PRIJAVA KAPITALNIH IZDATAKA</t>
  </si>
  <si>
    <t>R3 - PRIJAVA OPERATIVNIH TROŠKOVA PRAŽNJENJA I ODVOZA KOMUNALNIH OTPADNIH VODA IZ INDIVIDUALNIH SUSTAVA ODVODNJE</t>
  </si>
  <si>
    <t xml:space="preserve">R4 – IZRAČUN REGULATORNO DOPUŠTENOG PRIHODA OD CIJENE VODNIH USLUGA </t>
  </si>
  <si>
    <t>ALOKACIJA NEIZRAVNIH OPERATIVNIH TROŠKOVA</t>
  </si>
  <si>
    <t xml:space="preserve">R 5.1. – IZRAČUN FIKSNOG DIJELA CIJENE VODNIH USLUGA </t>
  </si>
  <si>
    <t xml:space="preserve">R 5.2. – IZRAČUN VARIJABILNOG DJELA CIJENE VODNIH USLUGA </t>
  </si>
  <si>
    <t xml:space="preserve">R 5.3. – IZRAČUN CIJENE JAVNE VODOOPSKRBE DRUGOM ISPORUČITELJU VODNIH USLUGA </t>
  </si>
  <si>
    <t xml:space="preserve">R 5.4. – IZRAČUN CIJENE PRIHVATA KOMUNALNIH OTPADNIH VODA OD DRUGOGA ISPORUČITELJA RADI DALJNJE ODVODNJE </t>
  </si>
  <si>
    <t xml:space="preserve">R6 – IZRAČUN REGULATORNO DOPUŠTENOG PRIHODA OD NAKNADE ZA RAZVOJ I TARIFE NAKNADE ZA RAZVOJ </t>
  </si>
  <si>
    <t xml:space="preserve">Identifikacijski broj </t>
  </si>
  <si>
    <r>
      <t>Regulatorna godina r</t>
    </r>
    <r>
      <rPr>
        <b/>
        <vertAlign val="subscript"/>
        <sz val="10"/>
        <color rgb="FF000000"/>
        <rFont val="Calibri"/>
        <family val="2"/>
      </rPr>
      <t>2</t>
    </r>
  </si>
  <si>
    <r>
      <t>Regulatorna godina r</t>
    </r>
    <r>
      <rPr>
        <b/>
        <vertAlign val="subscript"/>
        <sz val="10"/>
        <color rgb="FF000000"/>
        <rFont val="Calibri"/>
        <family val="2"/>
      </rPr>
      <t>3</t>
    </r>
  </si>
  <si>
    <r>
      <t>Regulatorna godina r</t>
    </r>
    <r>
      <rPr>
        <b/>
        <vertAlign val="subscript"/>
        <sz val="10"/>
        <color rgb="FF000000"/>
        <rFont val="Calibri"/>
        <family val="2"/>
      </rPr>
      <t>4</t>
    </r>
  </si>
  <si>
    <r>
      <t>Regulatorno razdoblje r</t>
    </r>
    <r>
      <rPr>
        <b/>
        <vertAlign val="subscript"/>
        <sz val="10"/>
        <color rgb="FF000000"/>
        <rFont val="Calibri"/>
        <family val="2"/>
      </rPr>
      <t>1-4</t>
    </r>
    <r>
      <rPr>
        <b/>
        <sz val="10"/>
        <color rgb="FF000000"/>
        <rFont val="Calibri"/>
        <family val="2"/>
      </rPr>
      <t xml:space="preserve"> </t>
    </r>
  </si>
  <si>
    <t>ŠIFRARNIK ZA KATEGORIZACIJU OPERATIVNIH TROŠKOVA</t>
  </si>
  <si>
    <t>U formuli VUP je izražen kao (1+stopa/100)</t>
  </si>
  <si>
    <t>Naknade troškova, potpore i nagrada zaposlenicima isporučitelja vodnih usluga</t>
  </si>
  <si>
    <t>Naknade troškova, potpore i nagrada zaposlenicima u zajedničkim službama isporučitelja vodnih usluga</t>
  </si>
  <si>
    <t>1.2.2.2.2.2.2.</t>
  </si>
  <si>
    <t>Obrasci P1 do R6 uz Smjernice za primjenu metodologije za određivanje cijena vodnih usluga</t>
  </si>
  <si>
    <t xml:space="preserve">Verzija 1.1. </t>
  </si>
  <si>
    <r>
      <t>Troškovi ukupnih vrijednosnih usklađenja (</t>
    </r>
    <r>
      <rPr>
        <b/>
        <sz val="8"/>
        <rFont val="Calibri"/>
        <family val="2"/>
        <scheme val="minor"/>
      </rPr>
      <t>osim tarifnog elementa VUP</t>
    </r>
    <r>
      <rPr>
        <sz val="8"/>
        <rFont val="Calibri"/>
        <family val="2"/>
        <scheme val="minor"/>
      </rPr>
      <t>)</t>
    </r>
  </si>
  <si>
    <r>
      <t>Troškovi vrijednosnih usklađenja (</t>
    </r>
    <r>
      <rPr>
        <b/>
        <sz val="8"/>
        <rFont val="Calibri"/>
        <family val="2"/>
        <scheme val="minor"/>
      </rPr>
      <t>osim tarifnog elementa VUP</t>
    </r>
    <r>
      <rPr>
        <sz val="8"/>
        <rFont val="Calibri"/>
        <family val="2"/>
        <scheme val="minor"/>
      </rPr>
      <t>)  koji ne ispunjavaju uvjete za porezno priznati rashod i do svote porezno priznatog rashoda, u skladu s propisima o porezu na dobit</t>
    </r>
  </si>
  <si>
    <r>
      <t>Troškovi vrijednosnih usklađenja (</t>
    </r>
    <r>
      <rPr>
        <b/>
        <sz val="8"/>
        <rFont val="Calibri"/>
        <family val="2"/>
        <scheme val="minor"/>
      </rPr>
      <t>osim tarifnog elementa VUP</t>
    </r>
    <r>
      <rPr>
        <sz val="8"/>
        <rFont val="Calibri"/>
        <family val="2"/>
        <scheme val="minor"/>
      </rPr>
      <t>) koji ispunjavaju uvjete za porezno priznati rashod i do svote porezno priznatog rashoda, u skladu s propisima o porezu na dobit</t>
    </r>
  </si>
  <si>
    <t>Troškovi vrijednosnih usklađenja koji ispunjavaju uvjete za porezno priznati rashod i do svote porezno priznatog rashoda, u skladu s propisima o porezu na dobit a koji se odnose na troškove vrijednosnih usklađenja potraživanja s ciljem otpisa nenaplativih potraživanja od korisnika vodnih usluga</t>
  </si>
  <si>
    <t>Naknade troškova, potpore i nagrada zaposlenima javne vodoopskrbe</t>
  </si>
  <si>
    <t>Naknade troškova, potpore i nagrada zaposlenima na vodoopskrbnom putu (ukupni troškovi na vodoopskrbnom putu svih korisnika vodnih usluga i svih isporučiteljima vodnih usluga na vodoopskrbnom putu)</t>
  </si>
  <si>
    <r>
      <t xml:space="preserve">Naknade troškova, potpore i nagrada zaposlenima javne vodoopskrbe </t>
    </r>
    <r>
      <rPr>
        <b/>
        <sz val="8"/>
        <rFont val="Calibri"/>
        <family val="2"/>
        <scheme val="minor"/>
      </rPr>
      <t>drugom isporučitelju vodnih usluga na vodoopskrbnom putu</t>
    </r>
  </si>
  <si>
    <r>
      <t>Naknade troškova, potpore i nagrada zaposlenima</t>
    </r>
    <r>
      <rPr>
        <b/>
        <sz val="8"/>
        <rFont val="Calibri"/>
        <family val="2"/>
        <scheme val="minor"/>
      </rPr>
      <t xml:space="preserve"> isključujući troškove javne vodoopskrbe drugom isporučitelju vodnih usluga</t>
    </r>
  </si>
  <si>
    <t>Naknade troškova, potpore i nagrada zaposlenima javne odvodnje – skupljanja komunalnih otpadnih voda</t>
  </si>
  <si>
    <t>Naknade troškova, potpore i nagrada zaposlenima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</si>
  <si>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r>
      <t xml:space="preserve">Naknade troškova, potpore i nagrada zaposlenima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</si>
  <si>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Naknade troškova, potpore i nagrada zaposlenima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</si>
  <si>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t>Naknade troškova, potpore i nagrada zaposlenima javne odvodnje – pročišćavanja komunalnih otpadnih voda radi pročišćavanja i ispuštanja</t>
  </si>
  <si>
    <t>Troškovi darovanja u obliku plaćanja za zdravstvene potrebe fizičkih osoba – zaposlenika isporučitelja vodnih usluga ako nisu veća od 2 % prihoda ostvarenog u prethodnoj godini javne vodoopskrbe</t>
  </si>
  <si>
    <t>Troškovi darovanja u obliku plaćanja za zdravstvene potrebe fizičkih osoba – zaposlenika isporučitelja vodnih usluga ako nisu veća od 2 % prihoda ostvarenog u prethodnoj godini na vodoopskrbnom putu (ukupni troškovi na vodoopskrbnom putu svih korisnika vodnih usluga i svih isporučiteljima vodnih usluga na vodoopskrbnom putu)</t>
  </si>
  <si>
    <r>
      <t xml:space="preserve">Troškovi darovanja u obliku plaćanja za zdravstvene potrebe fizičkih osoba – zaposlenika isporučitelja vodnih usluga ako nisu veća od 2 % prihoda ostvarenog u prethodnoj godini javne vodoopskrbe </t>
    </r>
    <r>
      <rPr>
        <b/>
        <sz val="8"/>
        <rFont val="Calibri"/>
        <family val="2"/>
        <scheme val="minor"/>
      </rPr>
      <t>drugom isporučitelju vodnih usluga na vodoopskrbnom putu</t>
    </r>
  </si>
  <si>
    <r>
      <t>Troškovi darovanja u obliku plaćanja za zdravstvene potrebe fizičkih osoba – zaposlenika isporučitelja vodnih usluga ako nisu veća od 2 % prihoda ostvarenog u prethodnoj godini</t>
    </r>
    <r>
      <rPr>
        <b/>
        <sz val="8"/>
        <rFont val="Calibri"/>
        <family val="2"/>
        <scheme val="minor"/>
      </rPr>
      <t xml:space="preserve"> isključujući troškove javne vodoopskrbe drugom isporučitelju vodnih usluga</t>
    </r>
  </si>
  <si>
    <t>Troškovi darovanja u obliku plaćanja za zdravstvene potrebe fizičkih osoba – zaposlenika isporučitelja vodnih usluga ako nisu veća od 2 % prihoda ostvarenog u prethodnoj godini javne odvodnje – skupljanja komunalnih otpadnih voda</t>
  </si>
  <si>
    <t>Troškovi darovanja u obliku plaćanja za zdravstvene potrebe fizičkih osoba – zaposlenika isporučitelja vodnih usluga ako nisu veća od 2 % prihoda ostvarenog u prethodnoj godini na odvodnom putu a koji pripadajući troškovi na odvodnom putu isključuju troškove uređaja za pročišćavanje otpadnih voda, kolektora od uređaja za pročišćavanje otpadnih voda do ispusta i ispusne građevine na odvodnom putu (povezani troškovi svih korisnika vodnih usluga i svih isporučiteljima vodnih usluga)</t>
  </si>
  <si>
    <r>
      <t xml:space="preserve">Troškovi darovanja u obliku plaćanja za zdravstvene potrebe fizičkih osoba – zaposlenika isporučitelja vodnih usluga ako nisu veća od 2 % prihoda ostvarenog u prethodnoj godini </t>
    </r>
    <r>
      <rPr>
        <b/>
        <sz val="8"/>
        <rFont val="Calibri"/>
        <family val="2"/>
        <scheme val="minor"/>
      </rPr>
      <t xml:space="preserve">prihvata komunalnih otpadnih voda od drugog isporučitelja vodnih usluga radi daljnje odvodnje na odvodnom putu </t>
    </r>
    <r>
      <rPr>
        <sz val="8"/>
        <rFont val="Calibri"/>
        <family val="2"/>
        <scheme val="minor"/>
      </rPr>
      <t>a koji pripadajući troškovi na odvodnom putu isključuju troškove uređaja za pročišćavanje otpadnih voda, kolektora od uređaja za pročišćavanje otpadnih voda do ispusta i ispusne građevine na odvodnom putu</t>
    </r>
  </si>
  <si>
    <r>
      <t xml:space="preserve">Troškovi darovanja u obliku plaćanja za zdravstvene potrebe fizičkih osoba – zaposlenika isporučitelja vodnih usluga ako nisu veća od 2 % prihoda ostvarenog u prethodnoj godini </t>
    </r>
    <r>
      <rPr>
        <b/>
        <sz val="8"/>
        <rFont val="Calibri"/>
        <family val="2"/>
        <scheme val="minor"/>
      </rPr>
      <t>javne odvodnje – skupljanja komunalnih otpadnih voda</t>
    </r>
    <r>
      <rPr>
        <sz val="8"/>
        <rFont val="Calibri"/>
        <family val="2"/>
        <scheme val="minor"/>
      </rPr>
      <t xml:space="preserve"> </t>
    </r>
    <r>
      <rPr>
        <b/>
        <sz val="8"/>
        <rFont val="Calibri"/>
        <family val="2"/>
        <scheme val="minor"/>
      </rPr>
      <t>isključujući prihvat komunalnih otpadnih voda od drugog isporučitelja vodnih usluga radi daljnje odvodnje</t>
    </r>
  </si>
  <si>
    <t>Troškovi darovanja u obliku plaćanja za zdravstvene potrebe fizičkih osoba – zaposlenika isporučitelja vodnih usluga ako nisu veća od 2 % prihoda ostvarenog u prethodnoj godini javne odvodnje – pročišćavanja komunalnih otpadnih voda radi pročišćavanja i ispuštanja</t>
  </si>
  <si>
    <r>
      <t>Regulatorno razdoblje r</t>
    </r>
    <r>
      <rPr>
        <b/>
        <vertAlign val="subscript"/>
        <sz val="8"/>
        <rFont val="Calibri"/>
        <family val="2"/>
      </rPr>
      <t>1-4</t>
    </r>
    <r>
      <rPr>
        <b/>
        <sz val="8"/>
        <rFont val="Calibri"/>
        <family val="2"/>
      </rPr>
      <t xml:space="preserve"> </t>
    </r>
  </si>
  <si>
    <r>
      <t>Regulatorno dopušteni prihod od cijene vodnih usluga, izražen u eurima u regulatornom razdoblju (RDP</t>
    </r>
    <r>
      <rPr>
        <b/>
        <vertAlign val="subscript"/>
        <sz val="8"/>
        <rFont val="Calibri"/>
        <family val="2"/>
        <scheme val="minor"/>
      </rPr>
      <t>r</t>
    </r>
    <r>
      <rPr>
        <b/>
        <sz val="8"/>
        <rFont val="Calibri"/>
        <family val="2"/>
        <scheme val="minor"/>
      </rPr>
      <t>)</t>
    </r>
  </si>
  <si>
    <r>
      <t>RDP</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VV, 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VP + PDI, izravni</t>
    </r>
    <r>
      <rPr>
        <b/>
        <vertAlign val="subscript"/>
        <sz val="8"/>
        <rFont val="Calibri"/>
        <family val="2"/>
        <scheme val="minor"/>
      </rPr>
      <t xml:space="preserve">r  </t>
    </r>
    <r>
      <rPr>
        <b/>
        <sz val="8"/>
        <rFont val="Calibri"/>
        <family val="2"/>
        <scheme val="minor"/>
      </rPr>
      <t>+ RDP</t>
    </r>
    <r>
      <rPr>
        <b/>
        <vertAlign val="superscript"/>
        <sz val="8"/>
        <rFont val="Calibri"/>
        <family val="2"/>
        <scheme val="minor"/>
      </rPr>
      <t>VDI, 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ODI, izravni</t>
    </r>
    <r>
      <rPr>
        <b/>
        <vertAlign val="subscript"/>
        <sz val="8"/>
        <rFont val="Calibri"/>
        <family val="2"/>
        <scheme val="minor"/>
      </rPr>
      <t xml:space="preserve">r </t>
    </r>
    <r>
      <rPr>
        <b/>
        <sz val="8"/>
        <rFont val="Calibri"/>
        <family val="2"/>
        <scheme val="minor"/>
      </rPr>
      <t xml:space="preserve"> + RDP </t>
    </r>
    <r>
      <rPr>
        <b/>
        <vertAlign val="superscript"/>
        <sz val="8"/>
        <rFont val="Calibri"/>
        <family val="2"/>
        <scheme val="minor"/>
      </rPr>
      <t>VV, neizravni</t>
    </r>
    <r>
      <rPr>
        <b/>
        <vertAlign val="subscript"/>
        <sz val="8"/>
        <rFont val="Calibri"/>
        <family val="2"/>
        <scheme val="minor"/>
      </rPr>
      <t>r</t>
    </r>
    <r>
      <rPr>
        <b/>
        <sz val="8"/>
        <rFont val="Calibri"/>
        <family val="2"/>
        <scheme val="minor"/>
      </rPr>
      <t xml:space="preserve">  + RDP </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VP i VDI, neizravni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VDI, neizravni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ODI, neizravni</t>
    </r>
    <r>
      <rPr>
        <b/>
        <vertAlign val="subscript"/>
        <sz val="8"/>
        <rFont val="Calibri"/>
        <family val="2"/>
        <scheme val="minor"/>
      </rPr>
      <t>r</t>
    </r>
  </si>
  <si>
    <r>
      <t>Regulatorno dopušteni prihod od fiksnog dijela cijene vodnih usluga (RDP</t>
    </r>
    <r>
      <rPr>
        <vertAlign val="superscript"/>
        <sz val="8"/>
        <rFont val="Calibri"/>
        <family val="2"/>
        <scheme val="minor"/>
      </rPr>
      <t>F</t>
    </r>
    <r>
      <rPr>
        <sz val="8"/>
        <rFont val="Calibri"/>
        <family val="2"/>
        <scheme val="minor"/>
      </rPr>
      <t>)</t>
    </r>
  </si>
  <si>
    <r>
      <t>RDP</t>
    </r>
    <r>
      <rPr>
        <b/>
        <vertAlign val="superscript"/>
        <sz val="8"/>
        <rFont val="Calibri"/>
        <family val="2"/>
        <scheme val="minor"/>
      </rPr>
      <t>F</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F</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</si>
  <si>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Fiksni operativni troškovi (OPEX</t>
    </r>
    <r>
      <rPr>
        <vertAlign val="superscript"/>
        <sz val="8"/>
        <rFont val="Calibri"/>
        <family val="2"/>
        <scheme val="minor"/>
      </rPr>
      <t>F</t>
    </r>
    <r>
      <rPr>
        <sz val="8"/>
        <rFont val="Calibri"/>
        <family val="2"/>
        <scheme val="minor"/>
      </rPr>
      <t>)</t>
    </r>
  </si>
  <si>
    <r>
      <t>Fiksni operativni troškovi (OPEX</t>
    </r>
    <r>
      <rPr>
        <vertAlign val="superscript"/>
        <sz val="8"/>
        <rFont val="Calibri"/>
        <family val="2"/>
        <scheme val="minor"/>
      </rPr>
      <t>F</t>
    </r>
    <r>
      <rPr>
        <sz val="8"/>
        <rFont val="Calibri"/>
        <family val="2"/>
        <scheme val="minor"/>
      </rPr>
      <t>) na koje se ne primjenjuje HIPC</t>
    </r>
  </si>
  <si>
    <r>
      <t>Fiksni operativni troškovi (OPEX</t>
    </r>
    <r>
      <rPr>
        <vertAlign val="superscript"/>
        <sz val="8"/>
        <rFont val="Calibri"/>
        <family val="2"/>
        <scheme val="minor"/>
      </rPr>
      <t>F</t>
    </r>
    <r>
      <rPr>
        <sz val="8"/>
        <rFont val="Calibri"/>
        <family val="2"/>
        <scheme val="minor"/>
      </rPr>
      <t>) na koje se primjenjuje HIPC</t>
    </r>
  </si>
  <si>
    <r>
      <t>Regulatorno dopušteni prihod od fiksnog dijela cijene vodnih usluga (odvojiti ukoliko se usluge pružaju zasebno) (RDP</t>
    </r>
    <r>
      <rPr>
        <vertAlign val="superscript"/>
        <sz val="8"/>
        <rFont val="Calibri"/>
        <family val="2"/>
        <scheme val="minor"/>
      </rPr>
      <t>F,VV</t>
    </r>
    <r>
      <rPr>
        <sz val="8"/>
        <rFont val="Calibri"/>
        <family val="2"/>
        <scheme val="minor"/>
      </rPr>
      <t>)</t>
    </r>
  </si>
  <si>
    <r>
      <t>Regulatorno dopušteni prihod od fiksnog dijela cijene vodnih usluga (odvojiti ukoliko se usluge pružaju zasebno) (RDP</t>
    </r>
    <r>
      <rPr>
        <vertAlign val="superscript"/>
        <sz val="8"/>
        <rFont val="Calibri"/>
        <family val="2"/>
        <scheme val="minor"/>
      </rPr>
      <t>F,VO</t>
    </r>
    <r>
      <rPr>
        <sz val="8"/>
        <rFont val="Calibri"/>
        <family val="2"/>
        <scheme val="minor"/>
      </rPr>
      <t>)</t>
    </r>
  </si>
  <si>
    <r>
      <t>Regulatorno dopušteni prihod od fiksnog dijela cijene vodnih usluga (odvojiti ukoliko se usluge pružaju zasebno) (RDP</t>
    </r>
    <r>
      <rPr>
        <vertAlign val="superscript"/>
        <sz val="8"/>
        <rFont val="Calibri"/>
        <family val="2"/>
        <scheme val="minor"/>
      </rPr>
      <t>F, VP i PDI</t>
    </r>
    <r>
      <rPr>
        <sz val="8"/>
        <rFont val="Calibri"/>
        <family val="2"/>
        <scheme val="minor"/>
      </rPr>
      <t>)</t>
    </r>
  </si>
  <si>
    <r>
      <t>Regulatorno dopušteni prihod od varijabilnog dijela cijene vodne usluge javne vodoopskrbe, isključujući javnu vodoopskrbu drugom isporučitelju vodnih usluga, (RDP</t>
    </r>
    <r>
      <rPr>
        <vertAlign val="superscript"/>
        <sz val="8"/>
        <rFont val="Calibri"/>
        <family val="2"/>
        <scheme val="minor"/>
      </rPr>
      <t>VV, izravni</t>
    </r>
    <r>
      <rPr>
        <sz val="8"/>
        <rFont val="Calibri"/>
        <family val="2"/>
        <scheme val="minor"/>
      </rPr>
      <t>)</t>
    </r>
  </si>
  <si>
    <r>
      <t>RDP</t>
    </r>
    <r>
      <rPr>
        <b/>
        <vertAlign val="superscript"/>
        <sz val="8"/>
        <rFont val="Calibri"/>
        <family val="2"/>
        <scheme val="minor"/>
      </rPr>
      <t>VV,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VV,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</si>
  <si>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Varijabilni operativni troškovi (OPEX</t>
    </r>
    <r>
      <rPr>
        <vertAlign val="superscript"/>
        <sz val="8"/>
        <rFont val="Calibri"/>
        <family val="2"/>
        <scheme val="minor"/>
      </rPr>
      <t>VV, izravni</t>
    </r>
    <r>
      <rPr>
        <sz val="8"/>
        <rFont val="Calibri"/>
        <family val="2"/>
        <scheme val="minor"/>
      </rPr>
      <t>)</t>
    </r>
  </si>
  <si>
    <r>
      <t>Varijabilni operativni troškovi (OPEX</t>
    </r>
    <r>
      <rPr>
        <vertAlign val="superscript"/>
        <sz val="8"/>
        <rFont val="Calibri"/>
        <family val="2"/>
        <scheme val="minor"/>
      </rPr>
      <t>VV, izravni</t>
    </r>
    <r>
      <rPr>
        <sz val="8"/>
        <rFont val="Calibri"/>
        <family val="2"/>
        <scheme val="minor"/>
      </rPr>
      <t>) na koje se ne primjenjuje HIPC</t>
    </r>
  </si>
  <si>
    <r>
      <t>Varijabilni operativni troškovi (OPEX</t>
    </r>
    <r>
      <rPr>
        <vertAlign val="superscript"/>
        <sz val="8"/>
        <rFont val="Calibri"/>
        <family val="2"/>
        <scheme val="minor"/>
      </rPr>
      <t>VV, izravni</t>
    </r>
    <r>
      <rPr>
        <sz val="8"/>
        <rFont val="Calibri"/>
        <family val="2"/>
        <scheme val="minor"/>
      </rPr>
      <t>) na koje se primjenjuje HIPC</t>
    </r>
  </si>
  <si>
    <r>
      <t>Regulatorno dopušteni prihod od varijabilnog dijela cijene vodne usluge javne odvodnje – skupljanje komunalnih otpadnih voda, isključujući prihvat komunalnih otpadnih voda od drugog isporučitelja vodnih usluga radi daljnje odvodnje (RDP</t>
    </r>
    <r>
      <rPr>
        <vertAlign val="superscript"/>
        <sz val="8"/>
        <rFont val="Calibri"/>
        <family val="2"/>
        <scheme val="minor"/>
      </rPr>
      <t>VO, izravni</t>
    </r>
    <r>
      <rPr>
        <sz val="8"/>
        <rFont val="Calibri"/>
        <family val="2"/>
        <scheme val="minor"/>
      </rPr>
      <t>)</t>
    </r>
  </si>
  <si>
    <r>
      <t>RDP</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</si>
  <si>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Varijabilni operativni troškovi (OPEX</t>
    </r>
    <r>
      <rPr>
        <vertAlign val="superscript"/>
        <sz val="8"/>
        <rFont val="Calibri"/>
        <family val="2"/>
        <scheme val="minor"/>
      </rPr>
      <t>VO, izravni</t>
    </r>
    <r>
      <rPr>
        <sz val="8"/>
        <rFont val="Calibri"/>
        <family val="2"/>
        <scheme val="minor"/>
      </rPr>
      <t>)</t>
    </r>
  </si>
  <si>
    <r>
      <t>Varijabilni operativni troškovi (OPEX</t>
    </r>
    <r>
      <rPr>
        <vertAlign val="superscript"/>
        <sz val="8"/>
        <rFont val="Calibri"/>
        <family val="2"/>
        <scheme val="minor"/>
      </rPr>
      <t>VO, izravni</t>
    </r>
    <r>
      <rPr>
        <sz val="8"/>
        <rFont val="Calibri"/>
        <family val="2"/>
        <scheme val="minor"/>
      </rPr>
      <t>) na koje se ne primjenjuje HIPC</t>
    </r>
  </si>
  <si>
    <r>
      <t>Varijabilni operativni troškovi (OPEX</t>
    </r>
    <r>
      <rPr>
        <vertAlign val="superscript"/>
        <sz val="8"/>
        <rFont val="Calibri"/>
        <family val="2"/>
        <scheme val="minor"/>
      </rPr>
      <t>VO, izravni</t>
    </r>
    <r>
      <rPr>
        <sz val="8"/>
        <rFont val="Calibri"/>
        <family val="2"/>
        <scheme val="minor"/>
      </rPr>
      <t>) na koje se primjenjuje HIPC</t>
    </r>
  </si>
  <si>
    <t>Vrijednosno usklađenje potraživanja (VUP), %</t>
  </si>
  <si>
    <t>Iznosi dopuštenog subvencioniranja (DS)</t>
  </si>
  <si>
    <r>
      <t>Regulatorno dopušteni prihod od varijabilnog dijela cijene vodne usluge javne odvodnje – pročišćavanje komunalnih otpadnih voda, (RDP</t>
    </r>
    <r>
      <rPr>
        <vertAlign val="superscript"/>
        <sz val="8"/>
        <rFont val="Calibri"/>
        <family val="2"/>
        <scheme val="minor"/>
      </rPr>
      <t>VP + PDI, izravni</t>
    </r>
    <r>
      <rPr>
        <sz val="8"/>
        <rFont val="Calibri"/>
        <family val="2"/>
        <scheme val="minor"/>
      </rPr>
      <t>)</t>
    </r>
  </si>
  <si>
    <r>
      <t>RDP</t>
    </r>
    <r>
      <rPr>
        <b/>
        <vertAlign val="superscript"/>
        <sz val="8"/>
        <rFont val="Calibri"/>
        <family val="2"/>
        <scheme val="minor"/>
      </rPr>
      <t>VP+PDI,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VP+PDI,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</si>
  <si>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Varijabilni operativni troškovi (OPEX</t>
    </r>
    <r>
      <rPr>
        <vertAlign val="superscript"/>
        <sz val="8"/>
        <rFont val="Calibri"/>
        <family val="2"/>
        <scheme val="minor"/>
      </rPr>
      <t>VP + PDI, izravniI</t>
    </r>
    <r>
      <rPr>
        <sz val="8"/>
        <rFont val="Calibri"/>
        <family val="2"/>
        <scheme val="minor"/>
      </rPr>
      <t>)</t>
    </r>
  </si>
  <si>
    <r>
      <t>Varijabilni operativni troškovi (OPEX</t>
    </r>
    <r>
      <rPr>
        <vertAlign val="superscript"/>
        <sz val="8"/>
        <rFont val="Calibri"/>
        <family val="2"/>
        <scheme val="minor"/>
      </rPr>
      <t>VP + PDI, izravniI</t>
    </r>
    <r>
      <rPr>
        <sz val="8"/>
        <rFont val="Calibri"/>
        <family val="2"/>
        <scheme val="minor"/>
      </rPr>
      <t>) na koje se ne primjenjuje HIPC</t>
    </r>
  </si>
  <si>
    <r>
      <t>Varijabilni operativni troškovi (OPEX</t>
    </r>
    <r>
      <rPr>
        <vertAlign val="superscript"/>
        <sz val="8"/>
        <rFont val="Calibri"/>
        <family val="2"/>
        <scheme val="minor"/>
      </rPr>
      <t>VP + PDI, izravniI</t>
    </r>
    <r>
      <rPr>
        <sz val="8"/>
        <rFont val="Calibri"/>
        <family val="2"/>
        <scheme val="minor"/>
      </rPr>
      <t>) na koje se primjenjuje HIPC</t>
    </r>
  </si>
  <si>
    <r>
      <t>Regulatorno dopušteni prihod od fiksnog i varijabilnog dijela cijene vodne usluge javne vodoopskrbe drugom isporučitelju vodnih usluga (RDP</t>
    </r>
    <r>
      <rPr>
        <vertAlign val="superscript"/>
        <sz val="8"/>
        <rFont val="Calibri"/>
        <family val="2"/>
        <scheme val="minor"/>
      </rPr>
      <t>VDI, izravni</t>
    </r>
    <r>
      <rPr>
        <sz val="8"/>
        <rFont val="Calibri"/>
        <family val="2"/>
        <scheme val="minor"/>
      </rPr>
      <t>)</t>
    </r>
  </si>
  <si>
    <r>
      <t>RDP</t>
    </r>
    <r>
      <rPr>
        <b/>
        <vertAlign val="superscript"/>
        <sz val="8"/>
        <rFont val="Calibri"/>
        <family val="2"/>
        <scheme val="minor"/>
      </rPr>
      <t>VDI,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VDI,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t>
    </r>
  </si>
  <si>
    <r>
      <t>Fiksni i varijabilni operativni troškovi (OPEX</t>
    </r>
    <r>
      <rPr>
        <vertAlign val="superscript"/>
        <sz val="8"/>
        <rFont val="Calibri"/>
        <family val="2"/>
        <scheme val="minor"/>
      </rPr>
      <t>VDI, izravniI</t>
    </r>
    <r>
      <rPr>
        <sz val="8"/>
        <rFont val="Calibri"/>
        <family val="2"/>
        <scheme val="minor"/>
      </rPr>
      <t>)</t>
    </r>
  </si>
  <si>
    <r>
      <t>Fiksni i varijabilni operativni troškovi (OPEX</t>
    </r>
    <r>
      <rPr>
        <vertAlign val="superscript"/>
        <sz val="8"/>
        <rFont val="Calibri"/>
        <family val="2"/>
        <scheme val="minor"/>
      </rPr>
      <t>VDI, izravniI</t>
    </r>
    <r>
      <rPr>
        <sz val="8"/>
        <rFont val="Calibri"/>
        <family val="2"/>
        <scheme val="minor"/>
      </rPr>
      <t>) na koje se ne primjenjuje HIPC</t>
    </r>
  </si>
  <si>
    <r>
      <t>Fiksni i varijabilni operativni troškovi (OPEX</t>
    </r>
    <r>
      <rPr>
        <vertAlign val="superscript"/>
        <sz val="8"/>
        <rFont val="Calibri"/>
        <family val="2"/>
        <scheme val="minor"/>
      </rPr>
      <t>VDI, izravni</t>
    </r>
    <r>
      <rPr>
        <sz val="8"/>
        <rFont val="Calibri"/>
        <family val="2"/>
        <scheme val="minor"/>
      </rPr>
      <t>) na koje se primjenjuje HIPC</t>
    </r>
  </si>
  <si>
    <r>
      <t>Regulatorno dopušteni prihod od fiksnog i varijabilnog dijela cijene vodne usluge prihvata komunalnih otpadnih voda od drugog isporučitelja vodnih usluga (RDP</t>
    </r>
    <r>
      <rPr>
        <vertAlign val="superscript"/>
        <sz val="8"/>
        <rFont val="Calibri"/>
        <family val="2"/>
        <scheme val="minor"/>
      </rPr>
      <t>ODI, izravni</t>
    </r>
    <r>
      <rPr>
        <sz val="8"/>
        <rFont val="Calibri"/>
        <family val="2"/>
        <scheme val="minor"/>
      </rPr>
      <t>)</t>
    </r>
  </si>
  <si>
    <r>
      <t>RDP</t>
    </r>
    <r>
      <rPr>
        <b/>
        <vertAlign val="superscript"/>
        <sz val="8"/>
        <rFont val="Calibri"/>
        <family val="2"/>
        <scheme val="minor"/>
      </rPr>
      <t>ODI, 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ODI, 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t>
    </r>
  </si>
  <si>
    <r>
      <t>Fiksni i varijabilni operativni troškovi (OPEX</t>
    </r>
    <r>
      <rPr>
        <vertAlign val="superscript"/>
        <sz val="8"/>
        <rFont val="Calibri"/>
        <family val="2"/>
        <scheme val="minor"/>
      </rPr>
      <t>ODI, izravni</t>
    </r>
    <r>
      <rPr>
        <sz val="8"/>
        <rFont val="Calibri"/>
        <family val="2"/>
        <scheme val="minor"/>
      </rPr>
      <t>)</t>
    </r>
  </si>
  <si>
    <r>
      <t>Fiksni i varijabilni operativni troškovi (OPEX</t>
    </r>
    <r>
      <rPr>
        <vertAlign val="superscript"/>
        <sz val="8"/>
        <rFont val="Calibri"/>
        <family val="2"/>
        <scheme val="minor"/>
      </rPr>
      <t>ODI, izravni</t>
    </r>
    <r>
      <rPr>
        <sz val="8"/>
        <rFont val="Calibri"/>
        <family val="2"/>
        <scheme val="minor"/>
      </rPr>
      <t>) na koje se ne primjenjuje HIPC</t>
    </r>
  </si>
  <si>
    <r>
      <t>Fiksni i varijabilni operativni troškovi (OPEX</t>
    </r>
    <r>
      <rPr>
        <vertAlign val="superscript"/>
        <sz val="8"/>
        <rFont val="Calibri"/>
        <family val="2"/>
        <scheme val="minor"/>
      </rPr>
      <t>ODI, izravni</t>
    </r>
    <r>
      <rPr>
        <sz val="8"/>
        <rFont val="Calibri"/>
        <family val="2"/>
        <scheme val="minor"/>
      </rPr>
      <t>) na koje se primjenjuje HIPC</t>
    </r>
  </si>
  <si>
    <r>
      <t>Regulatorno dopušteni prihod od neizravnih troškova cijene vodne usluge svih korisnika i svih JIVU-a (RDP</t>
    </r>
    <r>
      <rPr>
        <vertAlign val="superscript"/>
        <sz val="8"/>
        <rFont val="Calibri"/>
        <family val="2"/>
        <scheme val="minor"/>
      </rPr>
      <t>neizravni</t>
    </r>
    <r>
      <rPr>
        <sz val="8"/>
        <rFont val="Calibri"/>
        <family val="2"/>
        <scheme val="minor"/>
      </rPr>
      <t>)</t>
    </r>
  </si>
  <si>
    <r>
      <t>Ukupni neizravni operativni troškovi (OPEX</t>
    </r>
    <r>
      <rPr>
        <vertAlign val="superscript"/>
        <sz val="8"/>
        <rFont val="Calibri"/>
        <family val="2"/>
        <scheme val="minor"/>
      </rPr>
      <t xml:space="preserve"> neizravni</t>
    </r>
    <r>
      <rPr>
        <sz val="8"/>
        <rFont val="Calibri"/>
        <family val="2"/>
        <scheme val="minor"/>
      </rPr>
      <t>)</t>
    </r>
  </si>
  <si>
    <r>
      <t>Regulatorno dopušteni prihod od neizravnih troškova cijene vodne usluge javne vodoopskrbe drugom isporučitelju vodnih usluga (RDP</t>
    </r>
    <r>
      <rPr>
        <vertAlign val="superscript"/>
        <sz val="8"/>
        <rFont val="Calibri"/>
        <family val="2"/>
        <scheme val="minor"/>
      </rPr>
      <t>VDI, neizravni</t>
    </r>
    <r>
      <rPr>
        <sz val="8"/>
        <rFont val="Calibri"/>
        <family val="2"/>
        <scheme val="minor"/>
      </rPr>
      <t>)</t>
    </r>
  </si>
  <si>
    <r>
      <t>RDP</t>
    </r>
    <r>
      <rPr>
        <b/>
        <vertAlign val="superscript"/>
        <sz val="8"/>
        <rFont val="Calibri"/>
        <family val="2"/>
        <scheme val="minor"/>
      </rPr>
      <t>VDI,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VDI,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/100] }</t>
    </r>
  </si>
  <si>
    <r>
      <t>Neizravni operativni troškovi (OPEX</t>
    </r>
    <r>
      <rPr>
        <vertAlign val="superscript"/>
        <sz val="8"/>
        <rFont val="Calibri"/>
        <family val="2"/>
        <scheme val="minor"/>
      </rPr>
      <t>VDI, neizravni</t>
    </r>
    <r>
      <rPr>
        <sz val="8"/>
        <rFont val="Calibri"/>
        <family val="2"/>
        <scheme val="minor"/>
      </rPr>
      <t>)</t>
    </r>
  </si>
  <si>
    <r>
      <t>Regulatorno dopušteni prihod od neizravnih troškova cijene vodne usluge prihvata komunalnih otpadnih voda od drugog isporučitelja vodnih usluga radi daljnje odvodnje (RDP</t>
    </r>
    <r>
      <rPr>
        <vertAlign val="superscript"/>
        <sz val="8"/>
        <rFont val="Calibri"/>
        <family val="2"/>
        <scheme val="minor"/>
      </rPr>
      <t>ODI, neizravni</t>
    </r>
    <r>
      <rPr>
        <sz val="8"/>
        <rFont val="Calibri"/>
        <family val="2"/>
        <scheme val="minor"/>
      </rPr>
      <t>)</t>
    </r>
  </si>
  <si>
    <r>
      <t>RDP</t>
    </r>
    <r>
      <rPr>
        <b/>
        <vertAlign val="superscript"/>
        <sz val="8"/>
        <rFont val="Calibri"/>
        <family val="2"/>
        <scheme val="minor"/>
      </rPr>
      <t>ODI,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ODI,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/100] }</t>
    </r>
  </si>
  <si>
    <r>
      <t>Neizravni operativni troškovi (OPEX</t>
    </r>
    <r>
      <rPr>
        <vertAlign val="superscript"/>
        <sz val="8"/>
        <rFont val="Calibri"/>
        <family val="2"/>
        <scheme val="minor"/>
      </rPr>
      <t>ODI, neizravni</t>
    </r>
    <r>
      <rPr>
        <sz val="8"/>
        <rFont val="Calibri"/>
        <family val="2"/>
        <scheme val="minor"/>
      </rPr>
      <t>)</t>
    </r>
  </si>
  <si>
    <r>
      <t>Regulatorno dopušteni prihod od neizravnih troškova cijene vodne usluge javne vodoopskrbe isključujući javnu vodoopskrbu drugom isporučitelju vodnih usluga (RDP</t>
    </r>
    <r>
      <rPr>
        <vertAlign val="superscript"/>
        <sz val="8"/>
        <rFont val="Calibri"/>
        <family val="2"/>
        <scheme val="minor"/>
      </rPr>
      <t>VV, neizravni</t>
    </r>
    <r>
      <rPr>
        <sz val="8"/>
        <rFont val="Calibri"/>
        <family val="2"/>
        <scheme val="minor"/>
      </rPr>
      <t>)</t>
    </r>
  </si>
  <si>
    <r>
      <t>RDP</t>
    </r>
    <r>
      <rPr>
        <b/>
        <vertAlign val="superscript"/>
        <sz val="8"/>
        <rFont val="Calibri"/>
        <family val="2"/>
        <scheme val="minor"/>
      </rPr>
      <t>VV,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VV,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</si>
  <si>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Neizravni operativni troškovi (OPEX</t>
    </r>
    <r>
      <rPr>
        <vertAlign val="superscript"/>
        <sz val="8"/>
        <rFont val="Calibri"/>
        <family val="2"/>
        <scheme val="minor"/>
      </rPr>
      <t xml:space="preserve"> VV, neizravni</t>
    </r>
    <r>
      <rPr>
        <sz val="8"/>
        <rFont val="Calibri"/>
        <family val="2"/>
        <scheme val="minor"/>
      </rPr>
      <t>)</t>
    </r>
  </si>
  <si>
    <r>
      <t>Regulatorno dopušteni prihod od neizravnih troškova cijene vodne usluge javne odvodnje - skupljanja komunalnih otpadnih voda isključujući prihvat komunalnih otpadnih voda od drugog isporučitelja vodnih usluga radi daljnje odvodnje (RDP</t>
    </r>
    <r>
      <rPr>
        <vertAlign val="superscript"/>
        <sz val="8"/>
        <rFont val="Calibri"/>
        <family val="2"/>
        <scheme val="minor"/>
      </rPr>
      <t>VO, neizravni</t>
    </r>
    <r>
      <rPr>
        <sz val="8"/>
        <rFont val="Calibri"/>
        <family val="2"/>
        <scheme val="minor"/>
      </rPr>
      <t>)</t>
    </r>
  </si>
  <si>
    <r>
      <t>RDP</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 {OPEX</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 [1 + HIPC</t>
    </r>
    <r>
      <rPr>
        <b/>
        <vertAlign val="subscript"/>
        <sz val="8"/>
        <rFont val="Calibri"/>
        <family val="2"/>
        <scheme val="minor"/>
      </rPr>
      <t xml:space="preserve">n-1 </t>
    </r>
    <r>
      <rPr>
        <b/>
        <sz val="8"/>
        <rFont val="Calibri"/>
        <family val="2"/>
        <scheme val="minor"/>
      </rPr>
      <t xml:space="preserve">/100] } × VUP – DS </t>
    </r>
  </si>
  <si>
    <r>
      <t>Neizravni operativni troškovi (OPEX</t>
    </r>
    <r>
      <rPr>
        <vertAlign val="superscript"/>
        <sz val="8"/>
        <rFont val="Calibri"/>
        <family val="2"/>
        <scheme val="minor"/>
      </rPr>
      <t xml:space="preserve"> VO, neizravni</t>
    </r>
    <r>
      <rPr>
        <sz val="8"/>
        <rFont val="Calibri"/>
        <family val="2"/>
        <scheme val="minor"/>
      </rPr>
      <t>)</t>
    </r>
  </si>
  <si>
    <r>
      <t>Neizravni operativni troškovi (OPEX</t>
    </r>
    <r>
      <rPr>
        <vertAlign val="superscript"/>
        <sz val="8"/>
        <rFont val="Calibri"/>
        <family val="2"/>
        <scheme val="minor"/>
      </rPr>
      <t>VP+PDI, neizravni</t>
    </r>
    <r>
      <rPr>
        <sz val="8"/>
        <rFont val="Calibri"/>
        <family val="2"/>
        <scheme val="minor"/>
      </rPr>
      <t>)</t>
    </r>
  </si>
  <si>
    <r>
      <t>Regulatorno dopušteni prihod od varijabilnog dijela cijene vodnih usluga javne vodoopskrbe javne vodoopskrbe, isključujući javnu vodoopskrbu drugom isporučitelju vodnih usluga izražen u eurima u regulatornom razdoblju (RDP</t>
    </r>
    <r>
      <rPr>
        <vertAlign val="superscript"/>
        <sz val="8"/>
        <rFont val="Calibri"/>
        <family val="2"/>
        <scheme val="minor"/>
      </rPr>
      <t>VV</t>
    </r>
    <r>
      <rPr>
        <vertAlign val="subscript"/>
        <sz val="8"/>
        <rFont val="Calibri"/>
        <family val="2"/>
        <scheme val="minor"/>
      </rPr>
      <t>r</t>
    </r>
    <r>
      <rPr>
        <sz val="8"/>
        <rFont val="Calibri"/>
        <family val="2"/>
        <scheme val="minor"/>
      </rPr>
      <t>)</t>
    </r>
  </si>
  <si>
    <r>
      <t>RDP</t>
    </r>
    <r>
      <rPr>
        <b/>
        <vertAlign val="superscript"/>
        <sz val="8"/>
        <rFont val="Calibri"/>
        <family val="2"/>
        <scheme val="minor"/>
      </rPr>
      <t>VV</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VV,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VV, neizravni</t>
    </r>
    <r>
      <rPr>
        <b/>
        <vertAlign val="subscript"/>
        <sz val="8"/>
        <rFont val="Calibri"/>
        <family val="2"/>
        <scheme val="minor"/>
      </rPr>
      <t>r</t>
    </r>
    <r>
      <rPr>
        <b/>
        <sz val="8"/>
        <rFont val="Calibri"/>
        <family val="2"/>
        <scheme val="minor"/>
      </rPr>
      <t xml:space="preserve"> </t>
    </r>
  </si>
  <si>
    <r>
      <t>Regulatorno dopušteni prihod od varijabilnog dijela cijene vodnih usluga vodne usluge javne odvodnje – skupljanje komunalnih otpadnih voda, isključujući prihvat komunalnih otpadnih voda od drugog isporučitelja vodnih usluga radi daljnje odvodnje, izražen u eurima u regulatornom razdoblju (RDP</t>
    </r>
    <r>
      <rPr>
        <vertAlign val="superscript"/>
        <sz val="8"/>
        <rFont val="Calibri"/>
        <family val="2"/>
        <scheme val="minor"/>
      </rPr>
      <t>VO</t>
    </r>
    <r>
      <rPr>
        <vertAlign val="subscript"/>
        <sz val="8"/>
        <rFont val="Calibri"/>
        <family val="2"/>
        <scheme val="minor"/>
      </rPr>
      <t>r</t>
    </r>
    <r>
      <rPr>
        <sz val="8"/>
        <rFont val="Calibri"/>
        <family val="2"/>
        <scheme val="minor"/>
      </rPr>
      <t>)</t>
    </r>
  </si>
  <si>
    <r>
      <t>RDP</t>
    </r>
    <r>
      <rPr>
        <b/>
        <vertAlign val="superscript"/>
        <sz val="8"/>
        <rFont val="Calibri"/>
        <family val="2"/>
        <scheme val="minor"/>
      </rPr>
      <t>VO</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t>
    </r>
  </si>
  <si>
    <r>
      <t>Regulatorno dopušteni prihod od varijabilnog dijela cijene vodne usluge javne odvodnje – pročišćavanje komunalnih otpadnih voda, izražen u eurima u regulatornom razdoblju (RDP</t>
    </r>
    <r>
      <rPr>
        <vertAlign val="superscript"/>
        <sz val="8"/>
        <rFont val="Calibri"/>
        <family val="2"/>
        <scheme val="minor"/>
      </rPr>
      <t>VP i PDI</t>
    </r>
    <r>
      <rPr>
        <vertAlign val="subscript"/>
        <sz val="8"/>
        <rFont val="Calibri"/>
        <family val="2"/>
        <scheme val="minor"/>
      </rPr>
      <t>r</t>
    </r>
    <r>
      <rPr>
        <sz val="8"/>
        <rFont val="Calibri"/>
        <family val="2"/>
        <scheme val="minor"/>
      </rPr>
      <t>)</t>
    </r>
  </si>
  <si>
    <r>
      <t>RDP</t>
    </r>
    <r>
      <rPr>
        <b/>
        <vertAlign val="superscript"/>
        <sz val="8"/>
        <rFont val="Calibri"/>
        <family val="2"/>
        <scheme val="minor"/>
      </rPr>
      <t>VP i PDI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VP i PDI,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VP i PDI, neizravni</t>
    </r>
    <r>
      <rPr>
        <b/>
        <vertAlign val="subscript"/>
        <sz val="8"/>
        <rFont val="Calibri"/>
        <family val="2"/>
        <scheme val="minor"/>
      </rPr>
      <t>r</t>
    </r>
    <r>
      <rPr>
        <b/>
        <sz val="8"/>
        <rFont val="Calibri"/>
        <family val="2"/>
        <scheme val="minor"/>
      </rPr>
      <t xml:space="preserve"> </t>
    </r>
  </si>
  <si>
    <r>
      <t>Regulatorno dopušteni prihod cijene vodne usluge javne vodoopskrbe drugom isporučitelju vodnih usluga, izražen u eurima u regulatornom razdoblju (RDP</t>
    </r>
    <r>
      <rPr>
        <vertAlign val="superscript"/>
        <sz val="8"/>
        <rFont val="Calibri"/>
        <family val="2"/>
        <scheme val="minor"/>
      </rPr>
      <t>VDI</t>
    </r>
    <r>
      <rPr>
        <vertAlign val="subscript"/>
        <sz val="8"/>
        <rFont val="Calibri"/>
        <family val="2"/>
        <scheme val="minor"/>
      </rPr>
      <t>r</t>
    </r>
    <r>
      <rPr>
        <sz val="8"/>
        <rFont val="Calibri"/>
        <family val="2"/>
        <scheme val="minor"/>
      </rPr>
      <t>)</t>
    </r>
  </si>
  <si>
    <r>
      <t>RDP</t>
    </r>
    <r>
      <rPr>
        <b/>
        <vertAlign val="superscript"/>
        <sz val="8"/>
        <rFont val="Calibri"/>
        <family val="2"/>
        <scheme val="minor"/>
      </rPr>
      <t>VDI</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VDI,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VDI, neizravni</t>
    </r>
    <r>
      <rPr>
        <b/>
        <vertAlign val="subscript"/>
        <sz val="8"/>
        <rFont val="Calibri"/>
        <family val="2"/>
        <scheme val="minor"/>
      </rPr>
      <t>r</t>
    </r>
    <r>
      <rPr>
        <b/>
        <sz val="8"/>
        <rFont val="Calibri"/>
        <family val="2"/>
        <scheme val="minor"/>
      </rPr>
      <t xml:space="preserve"> </t>
    </r>
  </si>
  <si>
    <r>
      <t>Regulatorno dopušteni prihod od cijene vodne usluge prihvata komunalnih otpadnih voda od drugog isporučitelja vodnih usluga, izražen u eurima u regulatornom razdoblju (RDP</t>
    </r>
    <r>
      <rPr>
        <vertAlign val="superscript"/>
        <sz val="8"/>
        <rFont val="Calibri"/>
        <family val="2"/>
        <scheme val="minor"/>
      </rPr>
      <t>ODI</t>
    </r>
    <r>
      <rPr>
        <vertAlign val="subscript"/>
        <sz val="8"/>
        <rFont val="Calibri"/>
        <family val="2"/>
        <scheme val="minor"/>
      </rPr>
      <t>r</t>
    </r>
    <r>
      <rPr>
        <sz val="8"/>
        <rFont val="Calibri"/>
        <family val="2"/>
        <scheme val="minor"/>
      </rPr>
      <t>)</t>
    </r>
  </si>
  <si>
    <r>
      <t>RDP</t>
    </r>
    <r>
      <rPr>
        <b/>
        <vertAlign val="superscript"/>
        <sz val="8"/>
        <rFont val="Calibri"/>
        <family val="2"/>
        <scheme val="minor"/>
      </rPr>
      <t>VO</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VO, izravni</t>
    </r>
    <r>
      <rPr>
        <b/>
        <vertAlign val="subscript"/>
        <sz val="8"/>
        <rFont val="Calibri"/>
        <family val="2"/>
        <scheme val="minor"/>
      </rPr>
      <t>r</t>
    </r>
    <r>
      <rPr>
        <b/>
        <sz val="8"/>
        <rFont val="Calibri"/>
        <family val="2"/>
        <scheme val="minor"/>
      </rPr>
      <t xml:space="preserve"> + RDPVV</t>
    </r>
    <r>
      <rPr>
        <b/>
        <vertAlign val="superscript"/>
        <sz val="8"/>
        <rFont val="Calibri"/>
        <family val="2"/>
        <scheme val="minor"/>
      </rPr>
      <t>VO, neizravni</t>
    </r>
    <r>
      <rPr>
        <b/>
        <vertAlign val="subscript"/>
        <sz val="8"/>
        <rFont val="Calibri"/>
        <family val="2"/>
        <scheme val="minor"/>
      </rPr>
      <t>r</t>
    </r>
    <r>
      <rPr>
        <b/>
        <sz val="8"/>
        <rFont val="Calibri"/>
        <family val="2"/>
        <scheme val="minor"/>
      </rPr>
      <t xml:space="preserve"> </t>
    </r>
  </si>
  <si>
    <r>
      <t>Regulatorno razdoblje r</t>
    </r>
    <r>
      <rPr>
        <b/>
        <vertAlign val="subscript"/>
        <sz val="8"/>
        <rFont val="Calibri"/>
        <family val="2"/>
        <charset val="238"/>
        <scheme val="minor"/>
      </rPr>
      <t>1-4</t>
    </r>
    <r>
      <rPr>
        <b/>
        <sz val="8"/>
        <rFont val="Calibri"/>
        <family val="2"/>
        <charset val="238"/>
        <scheme val="minor"/>
      </rPr>
      <t xml:space="preserve"> </t>
    </r>
  </si>
  <si>
    <r>
      <t>Tarifa prihvata komunalnih otpadnih voda od drugog isporučitelja vodnih usluga, izražena u eurima po kubičnom metru, u jednoj visini u regulatornom razdoblju (EUR/m</t>
    </r>
    <r>
      <rPr>
        <vertAlign val="superscript"/>
        <sz val="8"/>
        <rFont val="Calibri"/>
        <family val="2"/>
        <charset val="238"/>
        <scheme val="minor"/>
      </rPr>
      <t>3,</t>
    </r>
    <r>
      <rPr>
        <sz val="8"/>
        <rFont val="Calibri"/>
        <family val="2"/>
        <charset val="238"/>
        <scheme val="minor"/>
      </rPr>
      <t>,</t>
    </r>
    <r>
      <rPr>
        <vertAlign val="superscript"/>
        <sz val="8"/>
        <rFont val="Calibri"/>
        <family val="2"/>
        <charset val="238"/>
        <scheme val="minor"/>
      </rPr>
      <t xml:space="preserve"> </t>
    </r>
    <r>
      <rPr>
        <sz val="8"/>
        <rFont val="Calibri"/>
        <family val="2"/>
        <charset val="238"/>
        <scheme val="minor"/>
      </rPr>
      <t>T</t>
    </r>
    <r>
      <rPr>
        <vertAlign val="superscript"/>
        <sz val="8"/>
        <rFont val="Calibri"/>
        <family val="2"/>
        <charset val="238"/>
        <scheme val="minor"/>
      </rPr>
      <t>VDI</t>
    </r>
    <r>
      <rPr>
        <vertAlign val="subscript"/>
        <sz val="8"/>
        <rFont val="Calibri"/>
        <family val="2"/>
        <charset val="238"/>
        <scheme val="minor"/>
      </rPr>
      <t>r</t>
    </r>
  </si>
  <si>
    <r>
      <t>Regulatorno dopušteni prihod od cijene vodne usluge prihvata komunalnih otpadnih voda od drugog isporučitelja vodnih usluga, izražen u eurima u regulatornom razdoblju (RDP</t>
    </r>
    <r>
      <rPr>
        <vertAlign val="superscript"/>
        <sz val="8"/>
        <rFont val="Calibri"/>
        <family val="2"/>
        <charset val="238"/>
        <scheme val="minor"/>
      </rPr>
      <t>ODI</t>
    </r>
    <r>
      <rPr>
        <vertAlign val="subscript"/>
        <sz val="8"/>
        <rFont val="Calibri"/>
        <family val="2"/>
        <charset val="238"/>
        <scheme val="minor"/>
      </rPr>
      <t>r</t>
    </r>
    <r>
      <rPr>
        <sz val="8"/>
        <rFont val="Calibri"/>
        <family val="2"/>
        <charset val="238"/>
        <scheme val="minor"/>
      </rPr>
      <t>)</t>
    </r>
  </si>
  <si>
    <r>
      <t>Količine prihvaćenih komunalnih otpadnih voda od drugog isporučitelja vodnih usluga radi daljnje odvodnje, Q</t>
    </r>
    <r>
      <rPr>
        <vertAlign val="superscript"/>
        <sz val="8"/>
        <rFont val="Calibri"/>
        <family val="2"/>
        <charset val="238"/>
        <scheme val="minor"/>
      </rPr>
      <t>ODI</t>
    </r>
    <r>
      <rPr>
        <vertAlign val="subscript"/>
        <sz val="8"/>
        <rFont val="Calibri"/>
        <family val="2"/>
        <charset val="238"/>
        <scheme val="minor"/>
      </rPr>
      <t>r</t>
    </r>
  </si>
  <si>
    <r>
      <t>Regulatorna godina r</t>
    </r>
    <r>
      <rPr>
        <b/>
        <vertAlign val="subscript"/>
        <sz val="8"/>
        <rFont val="Calibri"/>
        <family val="2"/>
        <charset val="238"/>
      </rPr>
      <t>1</t>
    </r>
  </si>
  <si>
    <r>
      <t>Regulatorna godina r</t>
    </r>
    <r>
      <rPr>
        <b/>
        <vertAlign val="subscript"/>
        <sz val="8"/>
        <rFont val="Calibri"/>
        <family val="2"/>
        <charset val="238"/>
      </rPr>
      <t>2</t>
    </r>
  </si>
  <si>
    <r>
      <t>Regulatorna godina r</t>
    </r>
    <r>
      <rPr>
        <b/>
        <vertAlign val="subscript"/>
        <sz val="8"/>
        <rFont val="Calibri"/>
        <family val="2"/>
        <charset val="238"/>
      </rPr>
      <t>3</t>
    </r>
  </si>
  <si>
    <r>
      <t>Regulatorna godina r</t>
    </r>
    <r>
      <rPr>
        <b/>
        <vertAlign val="subscript"/>
        <sz val="8"/>
        <rFont val="Calibri"/>
        <family val="2"/>
        <charset val="238"/>
      </rPr>
      <t>4</t>
    </r>
  </si>
  <si>
    <r>
      <t>Regulatorno razdoblje r</t>
    </r>
    <r>
      <rPr>
        <b/>
        <vertAlign val="subscript"/>
        <sz val="8"/>
        <rFont val="Calibri"/>
        <family val="2"/>
        <charset val="238"/>
      </rPr>
      <t>1-4</t>
    </r>
    <r>
      <rPr>
        <b/>
        <sz val="8"/>
        <rFont val="Calibri"/>
        <family val="2"/>
        <charset val="238"/>
      </rPr>
      <t xml:space="preserve"> </t>
    </r>
  </si>
  <si>
    <r>
      <t>Regulatorno dopušteni prihod od cijene vodnih usluga, izražen u eurima u regulatornom razdoblju (RDP</t>
    </r>
    <r>
      <rPr>
        <b/>
        <vertAlign val="superscript"/>
        <sz val="8"/>
        <rFont val="Calibri"/>
        <family val="2"/>
        <charset val="238"/>
        <scheme val="minor"/>
      </rPr>
      <t>NZR</t>
    </r>
    <r>
      <rPr>
        <b/>
        <vertAlign val="subscript"/>
        <sz val="8"/>
        <rFont val="Calibri"/>
        <family val="2"/>
        <charset val="238"/>
        <scheme val="minor"/>
      </rPr>
      <t>r</t>
    </r>
    <r>
      <rPr>
        <b/>
        <sz val="8"/>
        <rFont val="Calibri"/>
        <family val="2"/>
        <charset val="238"/>
        <scheme val="minor"/>
      </rPr>
      <t>) (razdvojiti za sve vrste vodnih usluga na koje se primjenjuje NZR)</t>
    </r>
  </si>
  <si>
    <r>
      <t>RDP</t>
    </r>
    <r>
      <rPr>
        <b/>
        <vertAlign val="superscript"/>
        <sz val="8"/>
        <rFont val="Calibri"/>
        <family val="2"/>
        <charset val="238"/>
        <scheme val="minor"/>
      </rPr>
      <t>NZR</t>
    </r>
    <r>
      <rPr>
        <b/>
        <vertAlign val="subscript"/>
        <sz val="8"/>
        <rFont val="Calibri"/>
        <family val="2"/>
        <charset val="238"/>
        <scheme val="minor"/>
      </rPr>
      <t>r</t>
    </r>
    <r>
      <rPr>
        <b/>
        <sz val="8"/>
        <rFont val="Calibri"/>
        <family val="2"/>
        <charset val="238"/>
        <scheme val="minor"/>
      </rPr>
      <t xml:space="preserve"> = RDP</t>
    </r>
    <r>
      <rPr>
        <b/>
        <vertAlign val="superscript"/>
        <sz val="8"/>
        <rFont val="Calibri"/>
        <family val="2"/>
        <charset val="238"/>
        <scheme val="minor"/>
      </rPr>
      <t>NZR,V</t>
    </r>
    <r>
      <rPr>
        <b/>
        <vertAlign val="subscript"/>
        <sz val="8"/>
        <rFont val="Calibri"/>
        <family val="2"/>
        <charset val="238"/>
        <scheme val="minor"/>
      </rPr>
      <t>r</t>
    </r>
    <r>
      <rPr>
        <b/>
        <sz val="8"/>
        <rFont val="Calibri"/>
        <family val="2"/>
        <charset val="238"/>
        <scheme val="minor"/>
      </rPr>
      <t xml:space="preserve"> + RDP</t>
    </r>
    <r>
      <rPr>
        <b/>
        <vertAlign val="superscript"/>
        <sz val="8"/>
        <rFont val="Calibri"/>
        <family val="2"/>
        <charset val="238"/>
        <scheme val="minor"/>
      </rPr>
      <t>NZR,O</t>
    </r>
    <r>
      <rPr>
        <b/>
        <vertAlign val="subscript"/>
        <sz val="8"/>
        <rFont val="Calibri"/>
        <family val="2"/>
        <charset val="238"/>
        <scheme val="minor"/>
      </rPr>
      <t>r</t>
    </r>
    <r>
      <rPr>
        <b/>
        <sz val="8"/>
        <rFont val="Calibri"/>
        <family val="2"/>
        <charset val="238"/>
        <scheme val="minor"/>
      </rPr>
      <t xml:space="preserve"> + RDP</t>
    </r>
    <r>
      <rPr>
        <b/>
        <vertAlign val="superscript"/>
        <sz val="8"/>
        <rFont val="Calibri"/>
        <family val="2"/>
        <charset val="238"/>
        <scheme val="minor"/>
      </rPr>
      <t>NZR,P</t>
    </r>
    <r>
      <rPr>
        <b/>
        <vertAlign val="subscript"/>
        <sz val="8"/>
        <rFont val="Calibri"/>
        <family val="2"/>
        <charset val="238"/>
        <scheme val="minor"/>
      </rPr>
      <t>r</t>
    </r>
    <r>
      <rPr>
        <b/>
        <sz val="8"/>
        <rFont val="Calibri"/>
        <family val="2"/>
        <charset val="238"/>
        <scheme val="minor"/>
      </rPr>
      <t xml:space="preserve"> </t>
    </r>
  </si>
  <si>
    <r>
      <t>Regulatorno dopušteni prihod od naknade za razvoj javne vodoopskrbe, RDP</t>
    </r>
    <r>
      <rPr>
        <vertAlign val="superscript"/>
        <sz val="8"/>
        <rFont val="Calibri"/>
        <family val="2"/>
        <charset val="238"/>
        <scheme val="minor"/>
      </rPr>
      <t>NZR,V</t>
    </r>
  </si>
  <si>
    <r>
      <t>RDP</t>
    </r>
    <r>
      <rPr>
        <b/>
        <vertAlign val="superscript"/>
        <sz val="8"/>
        <rFont val="Calibri"/>
        <family val="2"/>
        <charset val="238"/>
        <scheme val="minor"/>
      </rPr>
      <t>NZR,V</t>
    </r>
    <r>
      <rPr>
        <b/>
        <vertAlign val="subscript"/>
        <sz val="8"/>
        <rFont val="Calibri"/>
        <family val="2"/>
        <charset val="238"/>
        <scheme val="minor"/>
      </rPr>
      <t>r</t>
    </r>
    <r>
      <rPr>
        <b/>
        <sz val="8"/>
        <rFont val="Calibri"/>
        <family val="2"/>
        <charset val="238"/>
        <scheme val="minor"/>
      </rPr>
      <t xml:space="preserve"> = {[CAPEX</t>
    </r>
    <r>
      <rPr>
        <b/>
        <vertAlign val="superscript"/>
        <sz val="8"/>
        <rFont val="Calibri"/>
        <family val="2"/>
        <charset val="238"/>
        <scheme val="minor"/>
      </rPr>
      <t>NZR,V</t>
    </r>
    <r>
      <rPr>
        <b/>
        <vertAlign val="subscript"/>
        <sz val="8"/>
        <rFont val="Calibri"/>
        <family val="2"/>
        <charset val="238"/>
        <scheme val="minor"/>
      </rPr>
      <t>r</t>
    </r>
    <r>
      <rPr>
        <b/>
        <sz val="8"/>
        <rFont val="Calibri"/>
        <family val="2"/>
        <charset val="238"/>
        <scheme val="minor"/>
      </rPr>
      <t xml:space="preserve"> × (1 + HIPC</t>
    </r>
    <r>
      <rPr>
        <b/>
        <vertAlign val="subscript"/>
        <sz val="8"/>
        <rFont val="Calibri"/>
        <family val="2"/>
        <charset val="238"/>
        <scheme val="minor"/>
      </rPr>
      <t xml:space="preserve">n-1 </t>
    </r>
    <r>
      <rPr>
        <b/>
        <sz val="8"/>
        <rFont val="Calibri"/>
        <family val="2"/>
        <charset val="238"/>
        <scheme val="minor"/>
      </rPr>
      <t>/100) + RDR] +OKZ</t>
    </r>
    <r>
      <rPr>
        <b/>
        <vertAlign val="superscript"/>
        <sz val="8"/>
        <rFont val="Calibri"/>
        <family val="2"/>
        <charset val="238"/>
        <scheme val="minor"/>
      </rPr>
      <t>V</t>
    </r>
    <r>
      <rPr>
        <b/>
        <vertAlign val="subscript"/>
        <sz val="8"/>
        <rFont val="Calibri"/>
        <family val="2"/>
        <charset val="238"/>
        <scheme val="minor"/>
      </rPr>
      <t>r</t>
    </r>
    <r>
      <rPr>
        <b/>
        <sz val="8"/>
        <rFont val="Calibri"/>
        <family val="2"/>
        <charset val="238"/>
        <scheme val="minor"/>
      </rPr>
      <t>} × VUP</t>
    </r>
  </si>
  <si>
    <r>
      <t>Tekući kapitalni izdaci javne vodoopskrbe u dijelu koji nije pokriven financiranjem iz drugih izvora a ne financira se iz amortizacijskog fonda, CAPEX</t>
    </r>
    <r>
      <rPr>
        <vertAlign val="superscript"/>
        <sz val="8"/>
        <rFont val="Calibri"/>
        <family val="2"/>
        <charset val="238"/>
        <scheme val="minor"/>
      </rPr>
      <t>V</t>
    </r>
    <r>
      <rPr>
        <vertAlign val="subscript"/>
        <sz val="8"/>
        <rFont val="Calibri"/>
        <family val="2"/>
        <charset val="238"/>
        <scheme val="minor"/>
      </rPr>
      <t>r</t>
    </r>
  </si>
  <si>
    <r>
      <t>OKZ</t>
    </r>
    <r>
      <rPr>
        <b/>
        <vertAlign val="subscript"/>
        <sz val="8"/>
        <rFont val="Calibri"/>
        <family val="2"/>
        <charset val="238"/>
      </rPr>
      <t>r</t>
    </r>
    <r>
      <rPr>
        <b/>
        <vertAlign val="superscript"/>
        <sz val="8"/>
        <rFont val="Calibri"/>
        <family val="2"/>
        <charset val="238"/>
      </rPr>
      <t xml:space="preserve"> </t>
    </r>
    <r>
      <rPr>
        <b/>
        <sz val="8"/>
        <rFont val="Calibri"/>
        <family val="2"/>
        <charset val="238"/>
      </rPr>
      <t xml:space="preserve">=Gl + Kta + Tf </t>
    </r>
  </si>
  <si>
    <r>
      <t>Regulatorno dopušteni prihod od naknade za razvoj skupljanja komunalnih otpadnih voda, RDP</t>
    </r>
    <r>
      <rPr>
        <vertAlign val="superscript"/>
        <sz val="8"/>
        <rFont val="Calibri"/>
        <family val="2"/>
        <charset val="238"/>
        <scheme val="minor"/>
      </rPr>
      <t>NZR,O</t>
    </r>
  </si>
  <si>
    <r>
      <t>RDP</t>
    </r>
    <r>
      <rPr>
        <b/>
        <vertAlign val="superscript"/>
        <sz val="8"/>
        <rFont val="Calibri"/>
        <family val="2"/>
        <charset val="238"/>
        <scheme val="minor"/>
      </rPr>
      <t>NZR,O</t>
    </r>
    <r>
      <rPr>
        <b/>
        <vertAlign val="subscript"/>
        <sz val="8"/>
        <rFont val="Calibri"/>
        <family val="2"/>
        <charset val="238"/>
        <scheme val="minor"/>
      </rPr>
      <t>r</t>
    </r>
    <r>
      <rPr>
        <b/>
        <sz val="8"/>
        <rFont val="Calibri"/>
        <family val="2"/>
        <charset val="238"/>
        <scheme val="minor"/>
      </rPr>
      <t xml:space="preserve"> = {[CAPEX</t>
    </r>
    <r>
      <rPr>
        <b/>
        <vertAlign val="superscript"/>
        <sz val="8"/>
        <rFont val="Calibri"/>
        <family val="2"/>
        <charset val="238"/>
        <scheme val="minor"/>
      </rPr>
      <t>NZR,O</t>
    </r>
    <r>
      <rPr>
        <b/>
        <vertAlign val="subscript"/>
        <sz val="8"/>
        <rFont val="Calibri"/>
        <family val="2"/>
        <charset val="238"/>
        <scheme val="minor"/>
      </rPr>
      <t>r</t>
    </r>
    <r>
      <rPr>
        <b/>
        <sz val="8"/>
        <rFont val="Calibri"/>
        <family val="2"/>
        <charset val="238"/>
        <scheme val="minor"/>
      </rPr>
      <t xml:space="preserve"> × (1 + HIPC</t>
    </r>
    <r>
      <rPr>
        <b/>
        <vertAlign val="subscript"/>
        <sz val="8"/>
        <rFont val="Calibri"/>
        <family val="2"/>
        <charset val="238"/>
        <scheme val="minor"/>
      </rPr>
      <t xml:space="preserve">n-1 </t>
    </r>
    <r>
      <rPr>
        <b/>
        <sz val="8"/>
        <rFont val="Calibri"/>
        <family val="2"/>
        <charset val="238"/>
        <scheme val="minor"/>
      </rPr>
      <t>/100) + RDR] +OKZ</t>
    </r>
    <r>
      <rPr>
        <b/>
        <vertAlign val="superscript"/>
        <sz val="8"/>
        <rFont val="Calibri"/>
        <family val="2"/>
        <charset val="238"/>
        <scheme val="minor"/>
      </rPr>
      <t>O</t>
    </r>
    <r>
      <rPr>
        <b/>
        <vertAlign val="subscript"/>
        <sz val="8"/>
        <rFont val="Calibri"/>
        <family val="2"/>
        <charset val="238"/>
        <scheme val="minor"/>
      </rPr>
      <t>r</t>
    </r>
    <r>
      <rPr>
        <b/>
        <sz val="8"/>
        <rFont val="Calibri"/>
        <family val="2"/>
        <charset val="238"/>
        <scheme val="minor"/>
      </rPr>
      <t>} × VUP</t>
    </r>
  </si>
  <si>
    <r>
      <t>Tekući kapitalni izdaci skupljanja komunalnih otpadnih voda u dijelu koji nije pokriven financiranjem iz drugih izvora a ne financira se iz amortizacijskog fonda (CAPEX</t>
    </r>
    <r>
      <rPr>
        <vertAlign val="superscript"/>
        <sz val="8"/>
        <rFont val="Calibri"/>
        <family val="2"/>
        <charset val="238"/>
        <scheme val="minor"/>
      </rPr>
      <t>O</t>
    </r>
    <r>
      <rPr>
        <vertAlign val="subscript"/>
        <sz val="8"/>
        <rFont val="Calibri"/>
        <family val="2"/>
        <charset val="238"/>
        <scheme val="minor"/>
      </rPr>
      <t>r</t>
    </r>
    <r>
      <rPr>
        <sz val="8"/>
        <rFont val="Calibri"/>
        <family val="2"/>
        <charset val="238"/>
        <scheme val="minor"/>
      </rPr>
      <t>)</t>
    </r>
  </si>
  <si>
    <r>
      <t>Regulatorno dopušteni prihod od naknade za razvoj pročišćavanja komunalnih otpadnih voda, RDP</t>
    </r>
    <r>
      <rPr>
        <vertAlign val="superscript"/>
        <sz val="8"/>
        <rFont val="Calibri"/>
        <family val="2"/>
        <charset val="238"/>
        <scheme val="minor"/>
      </rPr>
      <t>NZR,P</t>
    </r>
  </si>
  <si>
    <r>
      <t>RDP</t>
    </r>
    <r>
      <rPr>
        <b/>
        <vertAlign val="superscript"/>
        <sz val="8"/>
        <rFont val="Calibri"/>
        <family val="2"/>
        <charset val="238"/>
        <scheme val="minor"/>
      </rPr>
      <t>NZR,P</t>
    </r>
    <r>
      <rPr>
        <b/>
        <vertAlign val="subscript"/>
        <sz val="8"/>
        <rFont val="Calibri"/>
        <family val="2"/>
        <charset val="238"/>
        <scheme val="minor"/>
      </rPr>
      <t>r</t>
    </r>
    <r>
      <rPr>
        <b/>
        <sz val="8"/>
        <rFont val="Calibri"/>
        <family val="2"/>
        <charset val="238"/>
        <scheme val="minor"/>
      </rPr>
      <t xml:space="preserve"> = {[CAPEX</t>
    </r>
    <r>
      <rPr>
        <b/>
        <vertAlign val="superscript"/>
        <sz val="8"/>
        <rFont val="Calibri"/>
        <family val="2"/>
        <charset val="238"/>
        <scheme val="minor"/>
      </rPr>
      <t>NZR,P</t>
    </r>
    <r>
      <rPr>
        <b/>
        <vertAlign val="subscript"/>
        <sz val="8"/>
        <rFont val="Calibri"/>
        <family val="2"/>
        <charset val="238"/>
        <scheme val="minor"/>
      </rPr>
      <t>r</t>
    </r>
    <r>
      <rPr>
        <b/>
        <sz val="8"/>
        <rFont val="Calibri"/>
        <family val="2"/>
        <charset val="238"/>
        <scheme val="minor"/>
      </rPr>
      <t xml:space="preserve"> × (1 + HIPC</t>
    </r>
    <r>
      <rPr>
        <b/>
        <vertAlign val="subscript"/>
        <sz val="8"/>
        <rFont val="Calibri"/>
        <family val="2"/>
        <charset val="238"/>
        <scheme val="minor"/>
      </rPr>
      <t xml:space="preserve">n-1 </t>
    </r>
    <r>
      <rPr>
        <b/>
        <sz val="8"/>
        <rFont val="Calibri"/>
        <family val="2"/>
        <charset val="238"/>
        <scheme val="minor"/>
      </rPr>
      <t>/100) + RDR] +OKZ</t>
    </r>
    <r>
      <rPr>
        <b/>
        <vertAlign val="superscript"/>
        <sz val="8"/>
        <rFont val="Calibri"/>
        <family val="2"/>
        <charset val="238"/>
        <scheme val="minor"/>
      </rPr>
      <t>P</t>
    </r>
    <r>
      <rPr>
        <b/>
        <vertAlign val="subscript"/>
        <sz val="8"/>
        <rFont val="Calibri"/>
        <family val="2"/>
        <charset val="238"/>
        <scheme val="minor"/>
      </rPr>
      <t>r</t>
    </r>
    <r>
      <rPr>
        <b/>
        <sz val="8"/>
        <rFont val="Calibri"/>
        <family val="2"/>
        <charset val="238"/>
        <scheme val="minor"/>
      </rPr>
      <t>} × VUP</t>
    </r>
  </si>
  <si>
    <r>
      <t>Tekući kapitalni izdaci pročišćavanja komunalnih otpadnih voda radi pročišćavanja i ispuštanja u dijelu koji nije pokriven financiranjem iz drugih izvora a ne financira se iz amortizacijskog fonda (CAPEX</t>
    </r>
    <r>
      <rPr>
        <vertAlign val="superscript"/>
        <sz val="8"/>
        <rFont val="Calibri"/>
        <family val="2"/>
        <charset val="238"/>
        <scheme val="minor"/>
      </rPr>
      <t>P</t>
    </r>
    <r>
      <rPr>
        <vertAlign val="subscript"/>
        <sz val="8"/>
        <rFont val="Calibri"/>
        <family val="2"/>
        <charset val="238"/>
        <scheme val="minor"/>
      </rPr>
      <t>r</t>
    </r>
    <r>
      <rPr>
        <sz val="8"/>
        <rFont val="Calibri"/>
        <family val="2"/>
        <charset val="238"/>
        <scheme val="minor"/>
      </rPr>
      <t>)</t>
    </r>
  </si>
  <si>
    <r>
      <t>Regulatorno razdoblje r</t>
    </r>
    <r>
      <rPr>
        <b/>
        <vertAlign val="subscript"/>
        <sz val="8"/>
        <rFont val="Calibri"/>
        <family val="2"/>
        <scheme val="minor"/>
      </rPr>
      <t>1-4</t>
    </r>
    <r>
      <rPr>
        <b/>
        <sz val="8"/>
        <rFont val="Calibri"/>
        <family val="2"/>
        <scheme val="minor"/>
      </rPr>
      <t xml:space="preserve"> </t>
    </r>
  </si>
  <si>
    <r>
      <t>Regulatorno dopušteni prihod od fiksnog dijela cijene vodnih usluga (RDP</t>
    </r>
    <r>
      <rPr>
        <vertAlign val="superscript"/>
        <sz val="8"/>
        <rFont val="Calibri"/>
        <family val="2"/>
        <scheme val="minor"/>
      </rPr>
      <t>F</t>
    </r>
    <r>
      <rPr>
        <sz val="8"/>
        <rFont val="Calibri"/>
        <family val="2"/>
        <scheme val="minor"/>
      </rPr>
      <t>) (odvojiti ukoliko se usluge pružaju zasebno)</t>
    </r>
  </si>
  <si>
    <r>
      <t>RDP</t>
    </r>
    <r>
      <rPr>
        <b/>
        <vertAlign val="superscript"/>
        <sz val="8"/>
        <rFont val="Calibri"/>
        <family val="2"/>
        <scheme val="minor"/>
      </rPr>
      <t>F</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F,PT</t>
    </r>
    <r>
      <rPr>
        <b/>
        <vertAlign val="subscript"/>
        <sz val="8"/>
        <rFont val="Calibri"/>
        <family val="2"/>
        <scheme val="minor"/>
      </rPr>
      <t xml:space="preserve">r </t>
    </r>
    <r>
      <rPr>
        <b/>
        <sz val="8"/>
        <rFont val="Calibri"/>
        <family val="2"/>
        <scheme val="minor"/>
      </rPr>
      <t>+ RDP</t>
    </r>
    <r>
      <rPr>
        <b/>
        <vertAlign val="superscript"/>
        <sz val="8"/>
        <rFont val="Calibri"/>
        <family val="2"/>
        <scheme val="minor"/>
      </rPr>
      <t>F,ST</t>
    </r>
    <r>
      <rPr>
        <b/>
        <vertAlign val="subscript"/>
        <sz val="8"/>
        <rFont val="Calibri"/>
        <family val="2"/>
        <scheme val="minor"/>
      </rPr>
      <t>r</t>
    </r>
  </si>
  <si>
    <r>
      <t>RDP</t>
    </r>
    <r>
      <rPr>
        <vertAlign val="superscript"/>
        <sz val="8"/>
        <rFont val="Calibri"/>
        <family val="2"/>
        <scheme val="minor"/>
      </rPr>
      <t>F,PT</t>
    </r>
    <r>
      <rPr>
        <vertAlign val="subscript"/>
        <sz val="8"/>
        <rFont val="Calibri"/>
        <family val="2"/>
        <scheme val="minor"/>
      </rPr>
      <t>r</t>
    </r>
    <r>
      <rPr>
        <sz val="8"/>
        <rFont val="Calibri"/>
        <family val="2"/>
        <scheme val="minor"/>
      </rPr>
      <t xml:space="preserve"> - Regulatorno dopušteni prihod iz fiksnog dijela cijene vodnih usluga za punu tarifu</t>
    </r>
  </si>
  <si>
    <r>
      <t>RDP</t>
    </r>
    <r>
      <rPr>
        <vertAlign val="superscript"/>
        <sz val="8"/>
        <rFont val="Calibri"/>
        <family val="2"/>
        <scheme val="minor"/>
      </rPr>
      <t>F,ST</t>
    </r>
    <r>
      <rPr>
        <vertAlign val="subscript"/>
        <sz val="8"/>
        <rFont val="Calibri"/>
        <family val="2"/>
        <scheme val="minor"/>
      </rPr>
      <t>r</t>
    </r>
    <r>
      <rPr>
        <sz val="8"/>
        <rFont val="Calibri"/>
        <family val="2"/>
        <scheme val="minor"/>
      </rPr>
      <t xml:space="preserve"> - Regulatorno dopušteni prihod iz fiksnog dijela cijene vodnih usluga za socijalnu tarifu</t>
    </r>
  </si>
  <si>
    <r>
      <t>RDP</t>
    </r>
    <r>
      <rPr>
        <b/>
        <vertAlign val="superscript"/>
        <sz val="8"/>
        <rFont val="Calibri"/>
        <family val="2"/>
        <scheme val="minor"/>
      </rPr>
      <t>F,PT</t>
    </r>
    <r>
      <rPr>
        <b/>
        <vertAlign val="subscript"/>
        <sz val="8"/>
        <rFont val="Calibri"/>
        <family val="2"/>
        <scheme val="minor"/>
      </rPr>
      <t xml:space="preserve">r </t>
    </r>
    <r>
      <rPr>
        <b/>
        <sz val="8"/>
        <rFont val="Calibri"/>
        <family val="2"/>
        <scheme val="minor"/>
      </rPr>
      <t>= RDP</t>
    </r>
    <r>
      <rPr>
        <b/>
        <vertAlign val="superscript"/>
        <sz val="8"/>
        <rFont val="Calibri"/>
        <family val="2"/>
        <scheme val="minor"/>
      </rPr>
      <t>F,PT,KUĆ</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F,PT,POS</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F,PT,NEP</t>
    </r>
    <r>
      <rPr>
        <b/>
        <vertAlign val="subscript"/>
        <sz val="8"/>
        <rFont val="Calibri"/>
        <family val="2"/>
        <scheme val="minor"/>
      </rPr>
      <t>r</t>
    </r>
    <r>
      <rPr>
        <b/>
        <sz val="8"/>
        <rFont val="Calibri"/>
        <family val="2"/>
        <scheme val="minor"/>
      </rPr>
      <t xml:space="preserve"> + RDP</t>
    </r>
    <r>
      <rPr>
        <b/>
        <vertAlign val="superscript"/>
        <sz val="8"/>
        <rFont val="Calibri"/>
        <family val="2"/>
        <scheme val="minor"/>
      </rPr>
      <t>F,PT,POLJ</t>
    </r>
    <r>
      <rPr>
        <b/>
        <vertAlign val="subscript"/>
        <sz val="8"/>
        <rFont val="Calibri"/>
        <family val="2"/>
        <scheme val="minor"/>
      </rPr>
      <t>r</t>
    </r>
  </si>
  <si>
    <r>
      <t>RDP</t>
    </r>
    <r>
      <rPr>
        <vertAlign val="superscript"/>
        <sz val="8"/>
        <rFont val="Calibri"/>
        <family val="2"/>
        <scheme val="minor"/>
      </rPr>
      <t>F,PT,KUĆ</t>
    </r>
    <r>
      <rPr>
        <vertAlign val="subscript"/>
        <sz val="8"/>
        <rFont val="Calibri"/>
        <family val="2"/>
        <scheme val="minor"/>
      </rPr>
      <t>r</t>
    </r>
    <r>
      <rPr>
        <sz val="8"/>
        <rFont val="Calibri"/>
        <family val="2"/>
        <scheme val="minor"/>
      </rPr>
      <t xml:space="preserve"> - Regulatorno dopušteni prihod iz fiksnog dijela cijene vodnih usluga za punu tarifu za kategoriju kućanstva</t>
    </r>
  </si>
  <si>
    <r>
      <t>RDP</t>
    </r>
    <r>
      <rPr>
        <vertAlign val="superscript"/>
        <sz val="8"/>
        <rFont val="Calibri"/>
        <family val="2"/>
        <scheme val="minor"/>
      </rPr>
      <t>F,PT,POS</t>
    </r>
    <r>
      <rPr>
        <vertAlign val="subscript"/>
        <sz val="8"/>
        <rFont val="Calibri"/>
        <family val="2"/>
        <scheme val="minor"/>
      </rPr>
      <t>r</t>
    </r>
    <r>
      <rPr>
        <sz val="8"/>
        <rFont val="Calibri"/>
        <family val="2"/>
        <scheme val="minor"/>
      </rPr>
      <t xml:space="preserve"> - Regulatorno dopušteni prihod iz fiksnog dijela cijene vodnih usluga za punu tarifu za kategoriju poslovni korisnici</t>
    </r>
  </si>
  <si>
    <r>
      <t>RDP</t>
    </r>
    <r>
      <rPr>
        <vertAlign val="superscript"/>
        <sz val="8"/>
        <rFont val="Calibri"/>
        <family val="2"/>
        <scheme val="minor"/>
      </rPr>
      <t>F,PT,NEP</t>
    </r>
    <r>
      <rPr>
        <vertAlign val="subscript"/>
        <sz val="8"/>
        <rFont val="Calibri"/>
        <family val="2"/>
        <scheme val="minor"/>
      </rPr>
      <t>r</t>
    </r>
    <r>
      <rPr>
        <sz val="8"/>
        <rFont val="Calibri"/>
        <family val="2"/>
        <scheme val="minor"/>
      </rPr>
      <t xml:space="preserve"> - Regulatorno dopušteni prihod iz fiksnog dijela cijene vodnih usluga za punu tarifu za kategoriju neprofitni korisnici</t>
    </r>
  </si>
  <si>
    <r>
      <t>RDP</t>
    </r>
    <r>
      <rPr>
        <vertAlign val="superscript"/>
        <sz val="8"/>
        <rFont val="Calibri"/>
        <family val="2"/>
        <scheme val="minor"/>
      </rPr>
      <t>F,PT,POLJ</t>
    </r>
    <r>
      <rPr>
        <vertAlign val="subscript"/>
        <sz val="8"/>
        <rFont val="Calibri"/>
        <family val="2"/>
        <scheme val="minor"/>
      </rPr>
      <t>r</t>
    </r>
    <r>
      <rPr>
        <sz val="8"/>
        <rFont val="Calibri"/>
        <family val="2"/>
        <scheme val="minor"/>
      </rPr>
      <t xml:space="preserve"> - Regulatorno dopušteni prihod iz fiksnog dijela cijene vodnih usluga za punu tarifu za kategoriju poljoprivredni korisnici</t>
    </r>
  </si>
  <si>
    <r>
      <t>RDP</t>
    </r>
    <r>
      <rPr>
        <b/>
        <vertAlign val="superscript"/>
        <sz val="8"/>
        <rFont val="Calibri"/>
        <family val="2"/>
        <scheme val="minor"/>
      </rPr>
      <t>F,PT</t>
    </r>
    <r>
      <rPr>
        <b/>
        <vertAlign val="subscript"/>
        <sz val="8"/>
        <rFont val="Calibri"/>
        <family val="2"/>
        <scheme val="minor"/>
      </rPr>
      <t xml:space="preserve">r </t>
    </r>
    <r>
      <rPr>
        <b/>
        <sz val="8"/>
        <rFont val="Calibri"/>
        <family val="2"/>
        <scheme val="minor"/>
      </rPr>
      <t xml:space="preserve">= </t>
    </r>
    <r>
      <rPr>
        <b/>
        <vertAlign val="subscript"/>
        <sz val="8"/>
        <rFont val="Calibri"/>
        <family val="2"/>
        <scheme val="minor"/>
      </rPr>
      <t xml:space="preserve"> </t>
    </r>
    <r>
      <rPr>
        <b/>
        <sz val="8"/>
        <rFont val="Calibri"/>
        <family val="2"/>
        <scheme val="minor"/>
      </rPr>
      <t>RDP</t>
    </r>
    <r>
      <rPr>
        <b/>
        <vertAlign val="superscript"/>
        <sz val="8"/>
        <rFont val="Calibri"/>
        <family val="2"/>
        <scheme val="minor"/>
      </rPr>
      <t>F,PT,Ø1</t>
    </r>
    <r>
      <rPr>
        <b/>
        <vertAlign val="subscript"/>
        <sz val="8"/>
        <rFont val="Calibri"/>
        <family val="2"/>
        <scheme val="minor"/>
      </rPr>
      <t>f</t>
    </r>
    <r>
      <rPr>
        <b/>
        <vertAlign val="superscript"/>
        <sz val="8"/>
        <rFont val="Calibri"/>
        <family val="2"/>
        <scheme val="minor"/>
      </rPr>
      <t xml:space="preserve"> </t>
    </r>
    <r>
      <rPr>
        <b/>
        <sz val="8"/>
        <rFont val="Calibri"/>
        <family val="2"/>
        <scheme val="minor"/>
      </rPr>
      <t>+ RDP</t>
    </r>
    <r>
      <rPr>
        <b/>
        <vertAlign val="superscript"/>
        <sz val="8"/>
        <rFont val="Calibri"/>
        <family val="2"/>
        <scheme val="minor"/>
      </rPr>
      <t>F,PT,Ø2</t>
    </r>
    <r>
      <rPr>
        <b/>
        <vertAlign val="subscript"/>
        <sz val="8"/>
        <rFont val="Calibri"/>
        <family val="2"/>
        <scheme val="minor"/>
      </rPr>
      <t>f</t>
    </r>
    <r>
      <rPr>
        <b/>
        <sz val="8"/>
        <rFont val="Calibri"/>
        <family val="2"/>
        <scheme val="minor"/>
      </rPr>
      <t xml:space="preserve"> + RDP</t>
    </r>
    <r>
      <rPr>
        <b/>
        <vertAlign val="superscript"/>
        <sz val="8"/>
        <rFont val="Calibri"/>
        <family val="2"/>
        <scheme val="minor"/>
      </rPr>
      <t>F,PT,Ø3</t>
    </r>
    <r>
      <rPr>
        <b/>
        <vertAlign val="subscript"/>
        <sz val="8"/>
        <rFont val="Calibri"/>
        <family val="2"/>
        <scheme val="minor"/>
      </rPr>
      <t>f</t>
    </r>
    <r>
      <rPr>
        <b/>
        <vertAlign val="superscript"/>
        <sz val="8"/>
        <rFont val="Calibri"/>
        <family val="2"/>
        <scheme val="minor"/>
      </rPr>
      <t xml:space="preserve"> </t>
    </r>
    <r>
      <rPr>
        <b/>
        <sz val="8"/>
        <rFont val="Calibri"/>
        <family val="2"/>
        <scheme val="minor"/>
      </rPr>
      <t>+ …</t>
    </r>
  </si>
  <si>
    <r>
      <t xml:space="preserve">RDPF,PT,Øf1 - planirani prihod od fiksnog dijela cijene vodnih usluga od svih korisnika vodnih usluga unutar skupine korisnika vodnih usluga koji koriste priključnu cijev </t>
    </r>
    <r>
      <rPr>
        <sz val="8"/>
        <rFont val="Calibri"/>
        <family val="2"/>
      </rPr>
      <t>ø1</t>
    </r>
  </si>
  <si>
    <r>
      <t xml:space="preserve">RDPF,PT,Øf2 - planirani prihod od fiksnog dijela cijene vodnih usluga od svih korisnika vodnih usluga unutar skupine korisnika vodnih usluga koji koriste priključnu cijev </t>
    </r>
    <r>
      <rPr>
        <sz val="8"/>
        <rFont val="Calibri"/>
        <family val="2"/>
      </rPr>
      <t>ø2</t>
    </r>
    <r>
      <rPr>
        <sz val="11"/>
        <color theme="1"/>
        <rFont val="Calibri"/>
        <family val="2"/>
        <charset val="238"/>
        <scheme val="minor"/>
      </rPr>
      <t/>
    </r>
  </si>
  <si>
    <r>
      <t xml:space="preserve">RDPF,PT,Øfi- planirani prihod od fiksnog dijela cijene vodnih usluga od svih korisnika vodnih usluga unutar skupine korisnika vodnih usluga koji koriste priključnu cijev </t>
    </r>
    <r>
      <rPr>
        <sz val="8"/>
        <rFont val="Calibri"/>
        <family val="2"/>
      </rPr>
      <t>øi</t>
    </r>
  </si>
  <si>
    <r>
      <t>RDP</t>
    </r>
    <r>
      <rPr>
        <b/>
        <vertAlign val="superscript"/>
        <sz val="8"/>
        <rFont val="Calibri"/>
        <family val="2"/>
        <scheme val="minor"/>
      </rPr>
      <t>F,PT</t>
    </r>
    <r>
      <rPr>
        <b/>
        <vertAlign val="subscript"/>
        <sz val="8"/>
        <rFont val="Calibri"/>
        <family val="2"/>
        <scheme val="minor"/>
      </rPr>
      <t xml:space="preserve">r </t>
    </r>
    <r>
      <rPr>
        <b/>
        <sz val="8"/>
        <rFont val="Calibri"/>
        <family val="2"/>
        <scheme val="minor"/>
      </rPr>
      <t xml:space="preserve">= </t>
    </r>
    <r>
      <rPr>
        <b/>
        <vertAlign val="subscript"/>
        <sz val="8"/>
        <rFont val="Calibri"/>
        <family val="2"/>
        <scheme val="minor"/>
      </rPr>
      <t xml:space="preserve"> </t>
    </r>
    <r>
      <rPr>
        <b/>
        <sz val="8"/>
        <rFont val="Calibri"/>
        <family val="2"/>
        <scheme val="minor"/>
      </rPr>
      <t>RDP</t>
    </r>
    <r>
      <rPr>
        <b/>
        <vertAlign val="superscript"/>
        <sz val="8"/>
        <rFont val="Calibri"/>
        <family val="2"/>
        <scheme val="minor"/>
      </rPr>
      <t>F,PT,Ø1</t>
    </r>
    <r>
      <rPr>
        <b/>
        <vertAlign val="subscript"/>
        <sz val="8"/>
        <rFont val="Calibri"/>
        <family val="2"/>
        <scheme val="minor"/>
      </rPr>
      <t>f</t>
    </r>
    <r>
      <rPr>
        <b/>
        <vertAlign val="superscript"/>
        <sz val="8"/>
        <rFont val="Calibri"/>
        <family val="2"/>
        <scheme val="minor"/>
      </rPr>
      <t xml:space="preserve"> </t>
    </r>
  </si>
  <si>
    <r>
      <t xml:space="preserve">RDPF,ST,Øf1 - planirani prihod od fiksnog dijela cijene vodnih usluga od svih korisnika vodnih usluga unutar skupine korisnika vodnih usluga koji koriste priključnu cijev </t>
    </r>
    <r>
      <rPr>
        <sz val="8"/>
        <rFont val="Calibri"/>
        <family val="2"/>
      </rPr>
      <t>ø1</t>
    </r>
  </si>
  <si>
    <r>
      <t>Izjednačene tarife za sve korisnike (T</t>
    </r>
    <r>
      <rPr>
        <vertAlign val="superscript"/>
        <sz val="8"/>
        <rFont val="Calibri"/>
        <family val="2"/>
        <scheme val="minor"/>
      </rPr>
      <t>F,PTž</t>
    </r>
    <r>
      <rPr>
        <sz val="8"/>
        <rFont val="Calibri"/>
        <family val="2"/>
        <scheme val="minor"/>
      </rPr>
      <t>) - puna tarifa (visina) fiksnog dijela cijene vodnih usluga</t>
    </r>
  </si>
  <si>
    <r>
      <t>K</t>
    </r>
    <r>
      <rPr>
        <vertAlign val="superscript"/>
        <sz val="8"/>
        <rFont val="Calibri"/>
        <family val="2"/>
        <scheme val="minor"/>
      </rPr>
      <t>PT</t>
    </r>
    <r>
      <rPr>
        <sz val="8"/>
        <rFont val="Calibri"/>
        <family val="2"/>
        <scheme val="minor"/>
      </rPr>
      <t xml:space="preserve"> – ukupan broj korisnika s punom tarifom</t>
    </r>
  </si>
  <si>
    <r>
      <t>Tarifa za kućanstva (T</t>
    </r>
    <r>
      <rPr>
        <vertAlign val="superscript"/>
        <sz val="8"/>
        <rFont val="Calibri"/>
        <family val="2"/>
        <scheme val="minor"/>
      </rPr>
      <t>F,PT,KUĆ</t>
    </r>
    <r>
      <rPr>
        <sz val="8"/>
        <rFont val="Calibri"/>
        <family val="2"/>
        <scheme val="minor"/>
      </rPr>
      <t>) - puna tarifa (visina) fiksnog dijela cijene vodnih usluga</t>
    </r>
  </si>
  <si>
    <r>
      <t>K</t>
    </r>
    <r>
      <rPr>
        <vertAlign val="superscript"/>
        <sz val="8"/>
        <rFont val="Calibri"/>
        <family val="2"/>
        <scheme val="minor"/>
      </rPr>
      <t>PT,KUĆ</t>
    </r>
    <r>
      <rPr>
        <sz val="8"/>
        <rFont val="Calibri"/>
        <family val="2"/>
        <scheme val="minor"/>
      </rPr>
      <t xml:space="preserve"> – ukupan broj korisnika u kategoriji kućanstva s punom tarifom</t>
    </r>
  </si>
  <si>
    <r>
      <t>Tarifa za poslovne korisnike (T</t>
    </r>
    <r>
      <rPr>
        <vertAlign val="superscript"/>
        <sz val="8"/>
        <rFont val="Calibri"/>
        <family val="2"/>
        <scheme val="minor"/>
      </rPr>
      <t>F,PT,POS</t>
    </r>
    <r>
      <rPr>
        <sz val="8"/>
        <rFont val="Calibri"/>
        <family val="2"/>
        <scheme val="minor"/>
      </rPr>
      <t>) - puna tarifa (visina) fiksnog dijela cijene vodnih usluga</t>
    </r>
  </si>
  <si>
    <r>
      <t>K</t>
    </r>
    <r>
      <rPr>
        <vertAlign val="superscript"/>
        <sz val="8"/>
        <rFont val="Calibri"/>
        <family val="2"/>
        <scheme val="minor"/>
      </rPr>
      <t>PT,POS</t>
    </r>
    <r>
      <rPr>
        <sz val="8"/>
        <rFont val="Calibri"/>
        <family val="2"/>
        <scheme val="minor"/>
      </rPr>
      <t xml:space="preserve"> – ukupan broj poslovnih korisnika s punom tarifom</t>
    </r>
  </si>
  <si>
    <r>
      <t>Tarifa za neprofitne korisnike (T</t>
    </r>
    <r>
      <rPr>
        <vertAlign val="superscript"/>
        <sz val="8"/>
        <rFont val="Calibri"/>
        <family val="2"/>
        <scheme val="minor"/>
      </rPr>
      <t>F,PT,NEP</t>
    </r>
    <r>
      <rPr>
        <sz val="8"/>
        <rFont val="Calibri"/>
        <family val="2"/>
        <scheme val="minor"/>
      </rPr>
      <t>) - puna tarifa (visina) fiksnog dijela cijene vodnih usluga</t>
    </r>
  </si>
  <si>
    <r>
      <t>K</t>
    </r>
    <r>
      <rPr>
        <vertAlign val="superscript"/>
        <sz val="8"/>
        <rFont val="Calibri"/>
        <family val="2"/>
        <scheme val="minor"/>
      </rPr>
      <t>PT,NEP</t>
    </r>
    <r>
      <rPr>
        <sz val="8"/>
        <rFont val="Calibri"/>
        <family val="2"/>
        <scheme val="minor"/>
      </rPr>
      <t xml:space="preserve"> – ukupan broj neprofitnih korisnika s punom tarifom</t>
    </r>
  </si>
  <si>
    <r>
      <t>Tarifa za korisnike poljoprivrednih priključaka (T</t>
    </r>
    <r>
      <rPr>
        <vertAlign val="superscript"/>
        <sz val="8"/>
        <rFont val="Calibri"/>
        <family val="2"/>
        <scheme val="minor"/>
      </rPr>
      <t>F,PT,POLJ</t>
    </r>
    <r>
      <rPr>
        <sz val="8"/>
        <rFont val="Calibri"/>
        <family val="2"/>
        <scheme val="minor"/>
      </rPr>
      <t>) - puna tarifa (visina) fiksnog dijela cijene vodnih usluga</t>
    </r>
  </si>
  <si>
    <r>
      <t>K</t>
    </r>
    <r>
      <rPr>
        <vertAlign val="superscript"/>
        <sz val="8"/>
        <rFont val="Calibri"/>
        <family val="2"/>
        <scheme val="minor"/>
      </rPr>
      <t>PT,POLJ</t>
    </r>
    <r>
      <rPr>
        <sz val="8"/>
        <rFont val="Calibri"/>
        <family val="2"/>
        <scheme val="minor"/>
      </rPr>
      <t xml:space="preserve"> – ukupan broj korisnika poljoprivrednih priključaka s punom tarifom</t>
    </r>
  </si>
  <si>
    <r>
      <t>Socijalna tarifa (T</t>
    </r>
    <r>
      <rPr>
        <vertAlign val="superscript"/>
        <sz val="8"/>
        <rFont val="Calibri"/>
        <family val="2"/>
        <scheme val="minor"/>
      </rPr>
      <t>F,ST</t>
    </r>
    <r>
      <rPr>
        <sz val="8"/>
        <rFont val="Calibri"/>
        <family val="2"/>
        <scheme val="minor"/>
      </rPr>
      <t>) - socijalna tarifa (visina) fiksnog dijela cijene vodnih usluga</t>
    </r>
  </si>
  <si>
    <r>
      <t>KS</t>
    </r>
    <r>
      <rPr>
        <vertAlign val="superscript"/>
        <sz val="8"/>
        <rFont val="Calibri"/>
        <family val="2"/>
        <scheme val="minor"/>
      </rPr>
      <t>ST</t>
    </r>
    <r>
      <rPr>
        <sz val="8"/>
        <rFont val="Calibri"/>
        <family val="2"/>
        <scheme val="minor"/>
      </rPr>
      <t xml:space="preserve"> – ukupan broj korisnika socijalne tarife</t>
    </r>
  </si>
  <si>
    <r>
      <t>Puna tarifa (T</t>
    </r>
    <r>
      <rPr>
        <vertAlign val="superscript"/>
        <sz val="8"/>
        <rFont val="Calibri"/>
        <family val="2"/>
        <scheme val="minor"/>
      </rPr>
      <t>F,PT,Ø1</t>
    </r>
    <r>
      <rPr>
        <sz val="8"/>
        <rFont val="Calibri"/>
        <family val="2"/>
        <scheme val="minor"/>
      </rPr>
      <t>)  – puna tarifa (visina) fiksnog dijela cijene vodnih usluga po korisniku unutar skupine korisnika prema promjeru priključne cijevi Ø1 ili rasponu priključne cijevi</t>
    </r>
  </si>
  <si>
    <r>
      <t>K</t>
    </r>
    <r>
      <rPr>
        <vertAlign val="superscript"/>
        <sz val="8"/>
        <rFont val="Calibri"/>
        <family val="2"/>
        <scheme val="minor"/>
      </rPr>
      <t xml:space="preserve">PT,Ø1 </t>
    </r>
    <r>
      <rPr>
        <sz val="8"/>
        <rFont val="Calibri"/>
        <family val="2"/>
        <scheme val="minor"/>
      </rPr>
      <t>– broj korisnika unutar jedne grupe s priključnom cijevi istog promjera ili istog raspona promjera kojima se naplaćuje cijena po socijalnoj tarifi</t>
    </r>
  </si>
  <si>
    <r>
      <t>Puna tarifa (T</t>
    </r>
    <r>
      <rPr>
        <vertAlign val="superscript"/>
        <sz val="8"/>
        <rFont val="Calibri"/>
        <family val="2"/>
        <scheme val="minor"/>
      </rPr>
      <t>F,PT,Øi</t>
    </r>
    <r>
      <rPr>
        <sz val="8"/>
        <rFont val="Calibri"/>
        <family val="2"/>
        <scheme val="minor"/>
      </rPr>
      <t>)  – puna tarifa (visina) fiksnog dijela cijene vodnih usluga po korisniku unutar skupine korisnika prema promjeru priključne cijevi Øi ili rasponu priključne cijevi</t>
    </r>
  </si>
  <si>
    <r>
      <t>K</t>
    </r>
    <r>
      <rPr>
        <vertAlign val="superscript"/>
        <sz val="8"/>
        <rFont val="Calibri"/>
        <family val="2"/>
        <scheme val="minor"/>
      </rPr>
      <t xml:space="preserve">PT,Ø2 </t>
    </r>
    <r>
      <rPr>
        <sz val="8"/>
        <rFont val="Calibri"/>
        <family val="2"/>
        <scheme val="minor"/>
      </rPr>
      <t>– broj korisnika unutar jedne grupe s priključnom cijevi istog promjera ili istog raspona promjera kojima se naplaćuje cijena po socijalnoj tarifi</t>
    </r>
  </si>
  <si>
    <r>
      <t>Socijalna tarifa (T</t>
    </r>
    <r>
      <rPr>
        <vertAlign val="superscript"/>
        <sz val="8"/>
        <rFont val="Calibri"/>
        <family val="2"/>
        <scheme val="minor"/>
      </rPr>
      <t>F,ST,Ø1</t>
    </r>
    <r>
      <rPr>
        <sz val="8"/>
        <rFont val="Calibri"/>
        <family val="2"/>
        <scheme val="minor"/>
      </rPr>
      <t>)  – puna tarifa (visina) fiksnog dijela cijene vodnih usluga po korisniku unutar skupine korisnika prema promjeru priključne cijevi Ø1 ili rasponu priključne cijevi</t>
    </r>
  </si>
  <si>
    <r>
      <t>K</t>
    </r>
    <r>
      <rPr>
        <vertAlign val="superscript"/>
        <sz val="8"/>
        <rFont val="Calibri"/>
        <family val="2"/>
        <scheme val="minor"/>
      </rPr>
      <t xml:space="preserve">ST,Ø1 </t>
    </r>
    <r>
      <rPr>
        <sz val="8"/>
        <rFont val="Calibri"/>
        <family val="2"/>
        <scheme val="minor"/>
      </rPr>
      <t>– broj korisnika unutar jedne grupe s priključnom cijevi istog promjera ili istog raspona promjera kojima se naplaćuje cijena po socijalnoj tarifi</t>
    </r>
  </si>
  <si>
    <r>
      <t>Količina isporučene vodne usluge javne vodoopskrbe za izračun tarife naknade za razvoj, Q</t>
    </r>
    <r>
      <rPr>
        <vertAlign val="superscript"/>
        <sz val="8"/>
        <rFont val="Calibri"/>
        <family val="2"/>
        <charset val="238"/>
        <scheme val="minor"/>
      </rPr>
      <t>NZR,V</t>
    </r>
  </si>
  <si>
    <t>Tarifa (visina) naknade za razvoj za vodne usluge sakupljanja komunalnih otpadnih voda (EUR/m3)</t>
  </si>
  <si>
    <r>
      <t>Regulatorno dopušteni prihod od naknade za razvoj (RDP</t>
    </r>
    <r>
      <rPr>
        <vertAlign val="superscript"/>
        <sz val="8"/>
        <rFont val="Calibri"/>
        <family val="2"/>
        <charset val="238"/>
        <scheme val="minor"/>
      </rPr>
      <t>NZR,V</t>
    </r>
    <r>
      <rPr>
        <sz val="8"/>
        <rFont val="Calibri"/>
        <family val="2"/>
        <charset val="238"/>
        <scheme val="minor"/>
      </rPr>
      <t>)</t>
    </r>
  </si>
  <si>
    <r>
      <t>Količina isporučene vodne usluge sakupljanja komunalnih otpadnih voda za izračun tarife naknade za razvoj, Q</t>
    </r>
    <r>
      <rPr>
        <vertAlign val="superscript"/>
        <sz val="8"/>
        <rFont val="Calibri"/>
        <family val="2"/>
        <charset val="238"/>
        <scheme val="minor"/>
      </rPr>
      <t>NZR,O</t>
    </r>
  </si>
  <si>
    <t>Tarifa (visina) naknade za razvoj za vodne usluge pročišćavanja komunalnih otpadnih voda (EUR/m3)</t>
  </si>
  <si>
    <r>
      <t>Regulatorno dopušteni prihod od naknade za razvoj (RDP</t>
    </r>
    <r>
      <rPr>
        <vertAlign val="superscript"/>
        <sz val="8"/>
        <rFont val="Calibri"/>
        <family val="2"/>
        <charset val="238"/>
        <scheme val="minor"/>
      </rPr>
      <t>NZR,P</t>
    </r>
    <r>
      <rPr>
        <sz val="8"/>
        <rFont val="Calibri"/>
        <family val="2"/>
        <charset val="238"/>
        <scheme val="minor"/>
      </rPr>
      <t>)</t>
    </r>
  </si>
  <si>
    <r>
      <t>Količina isporučene vodne usluge pročišćavanja komunalnih otpadnih voda za izračun tarife naknade za razvoj, Q</t>
    </r>
    <r>
      <rPr>
        <vertAlign val="superscript"/>
        <sz val="8"/>
        <rFont val="Calibri"/>
        <family val="2"/>
        <charset val="238"/>
        <scheme val="minor"/>
      </rPr>
      <t>NZR,P</t>
    </r>
  </si>
  <si>
    <t>29.12.2023.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</si>
</sst>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63" x14ac:knownFonts="1">
    <font>
      <sz val="11"/>
      <color theme="1"/>
      <name val="Calibri"/>
      <family val="2"/>
      <charset val="238"/>
      <scheme val="minor"/>
    </font>
    <font>
      <sz val="11"/>
      <color theme="1"/>
      <name val="Calibri"/>
      <family val="2"/>
      <charset val="238"/>
      <scheme val="minor"/>
    </font>
    <font>
      <sz val="8"/>
      <color theme="1"/>
      <name val="Calibri"/>
      <family val="2"/>
      <charset val="238"/>
      <scheme val="minor"/>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b/>
      <vertAlign val="superscript"/>
      <sz val="8"/>
      <color theme="1"/>
      <name val="Calibri"/>
      <family val="2"/>
      <scheme val="minor"/>
    </font>
    <font>
      <vertAlign val="superscript"/>
      <sz val="8"/>
      <color theme="1"/>
      <name val="Calibri"/>
      <family val="2"/>
      <scheme val="minor"/>
    </font>
    <font>
      <b/>
      <vertAlign val="superscript"/>
      <sz val="8"/>
      <name val="Calibri"/>
      <family val="2"/>
      <scheme val="minor"/>
    </font>
    <font>
      <b/>
      <vertAlign val="superscript"/>
      <sz val="8"/>
      <name val="Calibri"/>
      <family val="2"/>
      <charset val="238"/>
      <scheme val="minor"/>
    </font>
    <font>
      <b/>
      <sz val="8"/>
      <color theme="1"/>
      <name val="Calibri"/>
      <family val="2"/>
      <charset val="238"/>
      <scheme val="minor"/>
    </font>
    <font>
      <sz val="8"/>
      <name val="Calibri"/>
      <family val="2"/>
      <charset val="238"/>
      <scheme val="minor"/>
    </font>
    <font>
      <sz val="10"/>
      <name val="Arial"/>
      <family val="2"/>
      <charset val="238"/>
    </font>
    <font>
      <sz val="8"/>
      <color theme="1"/>
      <name val="Wingdings"/>
      <charset val="2"/>
    </font>
    <font>
      <b/>
      <vertAlign val="subscript"/>
      <sz val="8"/>
      <color theme="1"/>
      <name val="Calibri"/>
      <family val="2"/>
      <scheme val="minor"/>
    </font>
    <font>
      <vertAlign val="subscript"/>
      <sz val="8"/>
      <color theme="1"/>
      <name val="Calibri"/>
      <family val="2"/>
      <scheme val="minor"/>
    </font>
    <font>
      <sz val="8"/>
      <color rgb="FFFF0000"/>
      <name val="Calibri"/>
      <family val="2"/>
      <scheme val="minor"/>
    </font>
    <font>
      <b/>
      <vertAlign val="subscript"/>
      <sz val="8"/>
      <name val="Calibri"/>
      <family val="2"/>
      <scheme val="minor"/>
    </font>
    <font>
      <b/>
      <sz val="8"/>
      <color theme="1"/>
      <name val="Calibri"/>
      <family val="2"/>
    </font>
    <font>
      <b/>
      <vertAlign val="subscript"/>
      <sz val="8"/>
      <color theme="1"/>
      <name val="Calibri"/>
      <family val="2"/>
    </font>
    <font>
      <b/>
      <sz val="9"/>
      <color theme="1"/>
      <name val="Calibri"/>
      <family val="2"/>
      <scheme val="minor"/>
    </font>
    <font>
      <sz val="9"/>
      <color theme="1"/>
      <name val="Calibri"/>
      <family val="2"/>
      <scheme val="minor"/>
    </font>
    <font>
      <b/>
      <sz val="12"/>
      <color theme="1"/>
      <name val="Calibri"/>
      <family val="2"/>
      <scheme val="minor"/>
    </font>
    <font>
      <b/>
      <vertAlign val="superscript"/>
      <sz val="12"/>
      <color theme="1"/>
      <name val="Calibri"/>
      <family val="2"/>
      <scheme val="minor"/>
    </font>
    <font>
      <sz val="11"/>
      <color theme="1"/>
      <name val="Calibri"/>
      <family val="2"/>
      <scheme val="minor"/>
    </font>
    <font>
      <vertAlign val="superscript"/>
      <sz val="8"/>
      <name val="Calibri"/>
      <family val="2"/>
      <scheme val="minor"/>
    </font>
    <font>
      <b/>
      <sz val="12"/>
      <color rgb="FF000000"/>
      <name val="Calibri"/>
      <family val="2"/>
      <charset val="238"/>
      <scheme val="minor"/>
    </font>
    <font>
      <b/>
      <vertAlign val="superscript"/>
      <sz val="12"/>
      <color rgb="FF000000"/>
      <name val="Calibri"/>
      <family val="2"/>
      <charset val="238"/>
      <scheme val="minor"/>
    </font>
    <font>
      <sz val="12"/>
      <color theme="1"/>
      <name val="Calibri"/>
      <family val="2"/>
      <charset val="238"/>
      <scheme val="minor"/>
    </font>
    <font>
      <b/>
      <sz val="12"/>
      <color theme="1"/>
      <name val="Calibri"/>
      <family val="2"/>
      <charset val="238"/>
      <scheme val="minor"/>
    </font>
    <font>
      <b/>
      <vertAlign val="superscript"/>
      <sz val="12"/>
      <color theme="1"/>
      <name val="Calibri"/>
      <family val="2"/>
      <charset val="238"/>
      <scheme val="minor"/>
    </font>
    <font>
      <b/>
      <vertAlign val="subscript"/>
      <sz val="12"/>
      <color theme="1"/>
      <name val="Calibri"/>
      <family val="2"/>
      <charset val="238"/>
      <scheme val="minor"/>
    </font>
    <font>
      <sz val="8"/>
      <color indexed="81"/>
      <name val="Tahoma"/>
      <family val="2"/>
      <charset val="238"/>
    </font>
    <font>
      <sz val="10"/>
      <color indexed="81"/>
      <name val="Tahoma"/>
      <family val="2"/>
      <charset val="238"/>
    </font>
    <font>
      <b/>
      <sz val="10"/>
      <name val="Calibri"/>
      <family val="2"/>
      <scheme val="minor"/>
    </font>
    <font>
      <sz val="8"/>
      <name val="Calibri"/>
      <family val="2"/>
    </font>
    <font>
      <b/>
      <sz val="8"/>
      <name val="Calibri"/>
      <family val="2"/>
    </font>
    <font>
      <b/>
      <vertAlign val="subscript"/>
      <sz val="8"/>
      <name val="Calibri"/>
      <family val="2"/>
    </font>
    <font>
      <sz val="16"/>
      <color theme="1"/>
      <name val="Calibri"/>
      <family val="2"/>
      <charset val="238"/>
      <scheme val="minor"/>
    </font>
    <font>
      <sz val="16"/>
      <name val="Calibri"/>
      <family val="2"/>
      <scheme val="minor"/>
    </font>
    <font>
      <sz val="14"/>
      <color theme="1"/>
      <name val="Calibri"/>
      <family val="2"/>
      <scheme val="minor"/>
    </font>
    <font>
      <sz val="16"/>
      <color theme="1"/>
      <name val="Calibri"/>
      <family val="2"/>
      <scheme val="minor"/>
    </font>
    <font>
      <sz val="16"/>
      <name val="Calibri"/>
      <family val="2"/>
      <charset val="238"/>
      <scheme val="minor"/>
    </font>
    <font>
      <b/>
      <sz val="10"/>
      <color rgb="FF000000"/>
      <name val="Calibri"/>
      <family val="2"/>
    </font>
    <font>
      <b/>
      <vertAlign val="subscript"/>
      <sz val="10"/>
      <color rgb="FF000000"/>
      <name val="Calibri"/>
      <family val="2"/>
    </font>
    <font>
      <b/>
      <sz val="10"/>
      <color theme="1"/>
      <name val="Calibri"/>
      <family val="2"/>
      <charset val="238"/>
      <scheme val="minor"/>
    </font>
    <font>
      <b/>
      <sz val="8"/>
      <name val="Calibri"/>
      <family val="2"/>
      <charset val="238"/>
      <scheme val="minor"/>
    </font>
    <font>
      <b/>
      <sz val="8"/>
      <color rgb="FF00B0F0"/>
      <name val="Calibri"/>
      <family val="2"/>
      <scheme val="minor"/>
    </font>
    <font>
      <sz val="8"/>
      <color rgb="FF00B0F0"/>
      <name val="Calibri"/>
      <family val="2"/>
      <scheme val="minor"/>
    </font>
    <font>
      <sz val="28"/>
      <name val="Calibri"/>
      <family val="2"/>
      <charset val="238"/>
      <scheme val="minor"/>
    </font>
    <font>
      <sz val="11"/>
      <name val="Calibri"/>
      <family val="2"/>
      <charset val="238"/>
      <scheme val="minor"/>
    </font>
    <font>
      <sz val="24"/>
      <name val="Calibri"/>
      <family val="2"/>
      <charset val="238"/>
      <scheme val="minor"/>
    </font>
    <font>
      <sz val="22"/>
      <name val="Calibri"/>
      <family val="2"/>
      <charset val="238"/>
      <scheme val="minor"/>
    </font>
    <font>
      <vertAlign val="subscript"/>
      <sz val="8"/>
      <name val="Calibri"/>
      <family val="2"/>
      <scheme val="minor"/>
    </font>
    <font>
      <b/>
      <sz val="10"/>
      <name val="Calibri"/>
      <family val="2"/>
    </font>
    <font>
      <sz val="14"/>
      <name val="Calibri"/>
      <family val="2"/>
      <charset val="238"/>
      <scheme val="minor"/>
    </font>
    <font>
      <b/>
      <vertAlign val="subscript"/>
      <sz val="8"/>
      <name val="Calibri"/>
      <family val="2"/>
      <charset val="238"/>
      <scheme val="minor"/>
    </font>
    <font>
      <vertAlign val="superscript"/>
      <sz val="8"/>
      <name val="Calibri"/>
      <family val="2"/>
      <charset val="238"/>
      <scheme val="minor"/>
    </font>
    <font>
      <vertAlign val="subscript"/>
      <sz val="8"/>
      <name val="Calibri"/>
      <family val="2"/>
      <charset val="238"/>
      <scheme val="minor"/>
    </font>
    <font>
      <b/>
      <sz val="8"/>
      <name val="Calibri"/>
      <family val="2"/>
      <charset val="238"/>
    </font>
    <font>
      <b/>
      <vertAlign val="subscript"/>
      <sz val="8"/>
      <name val="Calibri"/>
      <family val="2"/>
      <charset val="238"/>
    </font>
    <font>
      <b/>
      <vertAlign val="superscript"/>
      <sz val="8"/>
      <name val="Calibri"/>
      <family val="2"/>
      <charset val="238"/>
    </font>
  </fonts>
  <fills count="2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B7"/>
        <bgColor indexed="64"/>
      </patternFill>
    </fill>
    <fill>
      <patternFill patternType="solid">
        <fgColor rgb="FF00B0F0"/>
        <bgColor indexed="64"/>
      </patternFill>
    </fill>
    <fill>
      <patternFill patternType="solid">
        <fgColor theme="9" tint="0.59999389629810485"/>
        <bgColor indexed="64"/>
      </patternFill>
    </fill>
    <fill>
      <patternFill patternType="solid">
        <fgColor rgb="FF9FE6FF"/>
        <bgColor indexed="64"/>
      </patternFill>
    </fill>
    <fill>
      <patternFill patternType="solid">
        <fgColor rgb="FFFFFF99"/>
        <bgColor indexed="64"/>
      </patternFill>
    </fill>
    <fill>
      <patternFill patternType="solid">
        <fgColor indexed="43"/>
        <bgColor indexed="64"/>
      </patternFill>
    </fill>
    <fill>
      <patternFill patternType="solid">
        <fgColor rgb="FFD4EAF3"/>
        <bgColor indexed="64"/>
      </patternFill>
    </fill>
    <fill>
      <patternFill patternType="solid">
        <fgColor theme="4" tint="0.79998168889431442"/>
        <bgColor indexed="64"/>
      </patternFill>
    </fill>
    <fill>
      <patternFill patternType="solid">
        <fgColor rgb="FFCFAFE7"/>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9FBFD"/>
        <bgColor indexed="64"/>
      </patternFill>
    </fill>
  </fills>
  <borders count="3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808080"/>
      </right>
      <top/>
      <bottom style="medium">
        <color rgb="FF808080"/>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499984740745262"/>
      </top>
      <bottom style="thin">
        <color theme="0" tint="-0.499984740745262"/>
      </bottom>
      <diagonal/>
    </border>
  </borders>
  <cellStyleXfs count="4">
    <xf numFmtId="0" fontId="0" fillId="0" borderId="0"/>
    <xf numFmtId="9" fontId="1" fillId="0" borderId="0" applyFont="0" applyFill="0" applyBorder="0" applyAlignment="0" applyProtection="0"/>
    <xf numFmtId="0" fontId="13" fillId="0" borderId="0"/>
    <xf numFmtId="43" fontId="1" fillId="0" borderId="0" applyFont="0" applyFill="0" applyBorder="0" applyAlignment="0" applyProtection="0"/>
  </cellStyleXfs>
  <cellXfs count="348">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6" borderId="4" xfId="0" applyFont="1" applyFill="1" applyBorder="1" applyAlignment="1">
      <alignment horizontal="left" vertical="center"/>
    </xf>
    <xf numFmtId="0" fontId="3" fillId="6" borderId="4" xfId="0" applyFont="1" applyFill="1" applyBorder="1" applyAlignment="1">
      <alignment horizontal="center" vertical="center"/>
    </xf>
    <xf numFmtId="3" fontId="3" fillId="6" borderId="4" xfId="0" applyNumberFormat="1"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0" fontId="4" fillId="4" borderId="4" xfId="0" applyFont="1" applyFill="1" applyBorder="1" applyAlignment="1">
      <alignment horizontal="center" vertical="center"/>
    </xf>
    <xf numFmtId="0" fontId="2" fillId="0" borderId="4" xfId="0" applyFont="1" applyBorder="1" applyAlignment="1">
      <alignment vertical="center" wrapText="1"/>
    </xf>
    <xf numFmtId="0" fontId="2" fillId="8" borderId="4" xfId="0" applyFont="1" applyFill="1" applyBorder="1" applyAlignment="1">
      <alignment horizontal="center" vertical="center" wrapText="1"/>
    </xf>
    <xf numFmtId="0" fontId="2" fillId="8" borderId="4"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vertical="center"/>
    </xf>
    <xf numFmtId="0" fontId="2" fillId="0" borderId="4"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0" xfId="0" applyFont="1" applyAlignment="1">
      <alignment vertical="center"/>
    </xf>
    <xf numFmtId="0" fontId="4" fillId="0" borderId="4" xfId="0" applyFont="1" applyBorder="1" applyAlignment="1">
      <alignment horizontal="center" vertical="center" wrapText="1"/>
    </xf>
    <xf numFmtId="3" fontId="2" fillId="8" borderId="4"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4" fillId="0" borderId="0" xfId="0" applyFont="1" applyAlignment="1">
      <alignment horizontal="justify" vertical="center"/>
    </xf>
    <xf numFmtId="0" fontId="4" fillId="0" borderId="0" xfId="0" applyFont="1" applyAlignment="1">
      <alignment vertical="center" wrapText="1"/>
    </xf>
    <xf numFmtId="4" fontId="5" fillId="0" borderId="4" xfId="2" applyNumberFormat="1" applyFont="1" applyBorder="1" applyAlignment="1">
      <alignment horizontal="center" vertical="center"/>
    </xf>
    <xf numFmtId="0" fontId="6" fillId="4" borderId="4" xfId="2" applyFont="1" applyFill="1" applyBorder="1" applyAlignment="1">
      <alignment vertical="center" wrapText="1"/>
    </xf>
    <xf numFmtId="4" fontId="6" fillId="0" borderId="4" xfId="2" applyNumberFormat="1" applyFont="1" applyBorder="1" applyAlignment="1">
      <alignment horizontal="center" vertical="center"/>
    </xf>
    <xf numFmtId="4" fontId="5" fillId="13" borderId="4" xfId="2" applyNumberFormat="1" applyFont="1" applyFill="1" applyBorder="1" applyAlignment="1" applyProtection="1">
      <alignment horizontal="center" vertical="center"/>
      <protection locked="0"/>
    </xf>
    <xf numFmtId="4" fontId="5" fillId="12" borderId="4" xfId="2" applyNumberFormat="1" applyFont="1" applyFill="1" applyBorder="1" applyAlignment="1" applyProtection="1">
      <alignment horizontal="center" vertical="center"/>
      <protection locked="0"/>
    </xf>
    <xf numFmtId="0" fontId="4" fillId="4" borderId="4" xfId="0" applyFont="1" applyFill="1" applyBorder="1" applyAlignment="1">
      <alignment vertical="center" wrapText="1"/>
    </xf>
    <xf numFmtId="4" fontId="5" fillId="0" borderId="4" xfId="2" applyNumberFormat="1" applyFont="1" applyBorder="1" applyAlignment="1" applyProtection="1">
      <alignment horizontal="center" vertical="center"/>
      <protection locked="0"/>
    </xf>
    <xf numFmtId="0" fontId="6" fillId="0" borderId="4" xfId="0" applyFont="1" applyBorder="1" applyAlignment="1">
      <alignment vertical="center" wrapText="1"/>
    </xf>
    <xf numFmtId="0" fontId="6" fillId="0" borderId="4" xfId="0" applyFont="1" applyBorder="1" applyAlignment="1">
      <alignment vertical="center"/>
    </xf>
    <xf numFmtId="0" fontId="5" fillId="0" borderId="4" xfId="0" applyFont="1" applyBorder="1" applyAlignment="1">
      <alignment horizontal="center" vertical="center" wrapText="1"/>
    </xf>
    <xf numFmtId="0" fontId="3" fillId="0" borderId="0" xfId="0" applyFont="1" applyAlignment="1">
      <alignment horizontal="center" vertical="center"/>
    </xf>
    <xf numFmtId="3" fontId="3" fillId="0" borderId="4" xfId="0" applyNumberFormat="1" applyFont="1" applyBorder="1" applyAlignment="1">
      <alignment horizontal="center" vertical="center"/>
    </xf>
    <xf numFmtId="0" fontId="4" fillId="14" borderId="4" xfId="0" applyFont="1" applyFill="1" applyBorder="1" applyAlignment="1">
      <alignment horizontal="left" vertical="center" wrapText="1"/>
    </xf>
    <xf numFmtId="0" fontId="4" fillId="14" borderId="4" xfId="0" applyFont="1" applyFill="1" applyBorder="1" applyAlignment="1">
      <alignment vertical="center" wrapText="1"/>
    </xf>
    <xf numFmtId="0" fontId="6" fillId="0" borderId="4" xfId="0" applyFont="1" applyBorder="1" applyAlignment="1">
      <alignment horizontal="center" vertical="center" wrapText="1"/>
    </xf>
    <xf numFmtId="3" fontId="4" fillId="0" borderId="0" xfId="0" applyNumberFormat="1" applyFont="1" applyAlignment="1">
      <alignment horizontal="center" vertical="center"/>
    </xf>
    <xf numFmtId="9" fontId="4" fillId="0" borderId="0" xfId="1" applyFont="1" applyAlignment="1">
      <alignment horizontal="center" vertical="center"/>
    </xf>
    <xf numFmtId="9" fontId="4" fillId="0" borderId="0" xfId="1" applyFont="1" applyFill="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6" fillId="0" borderId="0" xfId="0" applyFont="1" applyAlignment="1">
      <alignment horizontal="center"/>
    </xf>
    <xf numFmtId="0" fontId="4" fillId="0" borderId="0" xfId="0" applyFont="1"/>
    <xf numFmtId="0" fontId="2" fillId="7" borderId="12" xfId="0" applyFont="1" applyFill="1" applyBorder="1" applyAlignment="1">
      <alignment horizontal="center" vertical="center" wrapText="1"/>
    </xf>
    <xf numFmtId="0" fontId="2" fillId="7" borderId="11" xfId="0" applyFont="1" applyFill="1" applyBorder="1" applyAlignment="1">
      <alignment horizontal="center" vertical="center" wrapText="1"/>
    </xf>
    <xf numFmtId="3" fontId="2" fillId="0" borderId="4" xfId="0" applyNumberFormat="1" applyFont="1" applyBorder="1" applyAlignment="1">
      <alignment horizontal="center" vertical="center"/>
    </xf>
    <xf numFmtId="0" fontId="5" fillId="2" borderId="4" xfId="0" applyFont="1" applyFill="1" applyBorder="1" applyAlignment="1">
      <alignment horizontal="center" vertical="center" wrapText="1"/>
    </xf>
    <xf numFmtId="4" fontId="19" fillId="15" borderId="4" xfId="0" applyNumberFormat="1" applyFont="1" applyFill="1" applyBorder="1" applyAlignment="1">
      <alignment horizontal="center" vertical="center" wrapText="1"/>
    </xf>
    <xf numFmtId="0" fontId="19" fillId="16" borderId="4" xfId="0" applyFont="1" applyFill="1" applyBorder="1" applyAlignment="1">
      <alignment horizontal="center" vertical="center" wrapText="1"/>
    </xf>
    <xf numFmtId="4" fontId="19" fillId="16" borderId="4" xfId="0" applyNumberFormat="1" applyFont="1" applyFill="1" applyBorder="1" applyAlignment="1">
      <alignment horizontal="center" vertical="center" wrapText="1"/>
    </xf>
    <xf numFmtId="4" fontId="19" fillId="0" borderId="4" xfId="0" applyNumberFormat="1" applyFont="1" applyBorder="1" applyAlignment="1">
      <alignment horizontal="center" vertical="center" wrapText="1"/>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0" borderId="4" xfId="0" applyFont="1" applyBorder="1" applyAlignment="1">
      <alignment vertical="center"/>
    </xf>
    <xf numFmtId="0" fontId="4" fillId="0" borderId="4" xfId="0" applyFont="1" applyBorder="1" applyAlignment="1">
      <alignment horizontal="justify" vertical="center"/>
    </xf>
    <xf numFmtId="9" fontId="2" fillId="8" borderId="4" xfId="1" applyFont="1" applyFill="1" applyBorder="1" applyAlignment="1">
      <alignment horizontal="center" vertical="center"/>
    </xf>
    <xf numFmtId="9" fontId="4" fillId="0" borderId="4" xfId="1" applyFont="1" applyFill="1" applyBorder="1" applyAlignment="1">
      <alignment horizontal="center" vertical="center"/>
    </xf>
    <xf numFmtId="9" fontId="2" fillId="0" borderId="4" xfId="1" applyFont="1" applyFill="1" applyBorder="1" applyAlignment="1">
      <alignment horizontal="center" vertical="center"/>
    </xf>
    <xf numFmtId="4" fontId="3" fillId="16" borderId="4" xfId="0" applyNumberFormat="1" applyFont="1" applyFill="1" applyBorder="1" applyAlignment="1">
      <alignment horizontal="center" vertical="center" wrapText="1"/>
    </xf>
    <xf numFmtId="0" fontId="4" fillId="0" borderId="4" xfId="0" applyFont="1" applyBorder="1" applyAlignment="1">
      <alignment horizontal="justify" vertical="center" wrapText="1"/>
    </xf>
    <xf numFmtId="0" fontId="22" fillId="0" borderId="0" xfId="0" applyFont="1" applyAlignment="1">
      <alignment vertical="center"/>
    </xf>
    <xf numFmtId="0" fontId="22" fillId="0" borderId="0" xfId="0" applyFont="1" applyAlignment="1">
      <alignment horizontal="center" vertical="center"/>
    </xf>
    <xf numFmtId="0" fontId="11" fillId="0" borderId="4" xfId="0" applyFont="1" applyBorder="1" applyAlignment="1">
      <alignment horizontal="center" vertical="center" wrapText="1"/>
    </xf>
    <xf numFmtId="0" fontId="3" fillId="4" borderId="4" xfId="0" applyFont="1" applyFill="1" applyBorder="1" applyAlignment="1">
      <alignment horizontal="center" vertical="center"/>
    </xf>
    <xf numFmtId="0" fontId="5" fillId="0" borderId="4" xfId="0" applyFont="1" applyBorder="1" applyAlignment="1">
      <alignment horizontal="left" vertical="center" wrapText="1"/>
    </xf>
    <xf numFmtId="3" fontId="3" fillId="0" borderId="4" xfId="0" applyNumberFormat="1" applyFont="1" applyBorder="1" applyAlignment="1">
      <alignment horizontal="center" vertical="center" wrapText="1"/>
    </xf>
    <xf numFmtId="3" fontId="17" fillId="0" borderId="4" xfId="0" applyNumberFormat="1" applyFont="1" applyBorder="1" applyAlignment="1">
      <alignment horizontal="center" vertical="center"/>
    </xf>
    <xf numFmtId="3" fontId="6" fillId="0" borderId="4" xfId="0" applyNumberFormat="1" applyFont="1" applyBorder="1" applyAlignment="1">
      <alignment horizontal="center" vertical="center"/>
    </xf>
    <xf numFmtId="3" fontId="6" fillId="12" borderId="4" xfId="0" applyNumberFormat="1" applyFont="1" applyFill="1" applyBorder="1" applyAlignment="1">
      <alignment horizontal="center" vertical="center"/>
    </xf>
    <xf numFmtId="0" fontId="6" fillId="0" borderId="4" xfId="2" applyFont="1" applyBorder="1" applyAlignment="1">
      <alignment vertical="center" wrapText="1"/>
    </xf>
    <xf numFmtId="3" fontId="3" fillId="0" borderId="10" xfId="0" applyNumberFormat="1" applyFont="1" applyBorder="1" applyAlignment="1">
      <alignment horizontal="center" vertical="center"/>
    </xf>
    <xf numFmtId="9" fontId="6" fillId="0" borderId="9" xfId="1" applyFont="1" applyFill="1" applyBorder="1" applyAlignment="1">
      <alignment horizontal="left" vertical="center" wrapText="1"/>
    </xf>
    <xf numFmtId="0" fontId="4" fillId="0" borderId="10" xfId="0" applyFont="1" applyBorder="1" applyAlignment="1">
      <alignment horizontal="center" vertical="center"/>
    </xf>
    <xf numFmtId="9" fontId="6" fillId="0" borderId="9" xfId="1" applyFont="1" applyFill="1" applyBorder="1" applyAlignment="1">
      <alignment horizontal="center" vertical="center"/>
    </xf>
    <xf numFmtId="0" fontId="25" fillId="0" borderId="0" xfId="0" applyFont="1"/>
    <xf numFmtId="9" fontId="6" fillId="0" borderId="4" xfId="1" applyFont="1" applyFill="1" applyBorder="1" applyAlignment="1">
      <alignment horizontal="left" vertical="center" wrapText="1"/>
    </xf>
    <xf numFmtId="9" fontId="5" fillId="0" borderId="4" xfId="1" applyFont="1" applyFill="1" applyBorder="1" applyAlignment="1">
      <alignment horizontal="center" vertical="center"/>
    </xf>
    <xf numFmtId="3" fontId="6" fillId="8" borderId="4" xfId="0" applyNumberFormat="1" applyFont="1" applyFill="1" applyBorder="1" applyAlignment="1">
      <alignment horizontal="center" vertical="center"/>
    </xf>
    <xf numFmtId="0" fontId="4" fillId="21" borderId="4" xfId="0" applyFont="1" applyFill="1" applyBorder="1" applyAlignment="1">
      <alignment vertical="center" wrapText="1"/>
    </xf>
    <xf numFmtId="0" fontId="5" fillId="10" borderId="4" xfId="0" applyFont="1" applyFill="1" applyBorder="1" applyAlignment="1">
      <alignment vertical="center" wrapText="1"/>
    </xf>
    <xf numFmtId="16" fontId="4" fillId="0" borderId="4" xfId="0" applyNumberFormat="1" applyFont="1" applyBorder="1" applyAlignment="1">
      <alignment vertical="center" wrapText="1"/>
    </xf>
    <xf numFmtId="0" fontId="4" fillId="22" borderId="4" xfId="0" applyFont="1" applyFill="1" applyBorder="1" applyAlignment="1">
      <alignment vertical="center" wrapText="1"/>
    </xf>
    <xf numFmtId="3" fontId="6" fillId="12" borderId="4" xfId="1" applyNumberFormat="1" applyFont="1" applyFill="1" applyBorder="1" applyAlignment="1">
      <alignment horizontal="center" vertical="center"/>
    </xf>
    <xf numFmtId="0" fontId="3" fillId="0" borderId="4" xfId="0" applyFont="1" applyBorder="1" applyAlignment="1">
      <alignment horizontal="center" vertical="center"/>
    </xf>
    <xf numFmtId="3" fontId="4" fillId="0" borderId="4" xfId="0" applyNumberFormat="1" applyFont="1" applyBorder="1" applyAlignment="1">
      <alignment horizontal="center" vertical="center" wrapText="1"/>
    </xf>
    <xf numFmtId="10" fontId="4" fillId="0" borderId="0" xfId="0" applyNumberFormat="1" applyFont="1" applyAlignment="1">
      <alignment vertical="center"/>
    </xf>
    <xf numFmtId="43" fontId="4" fillId="0" borderId="0" xfId="3" applyFont="1" applyAlignment="1">
      <alignment vertical="center"/>
    </xf>
    <xf numFmtId="3" fontId="22" fillId="0" borderId="0" xfId="0" applyNumberFormat="1" applyFont="1" applyAlignment="1">
      <alignment horizontal="center" vertical="center"/>
    </xf>
    <xf numFmtId="0" fontId="21" fillId="0" borderId="0" xfId="0" applyFont="1" applyAlignment="1">
      <alignment horizontal="center" vertical="center"/>
    </xf>
    <xf numFmtId="0" fontId="4" fillId="0" borderId="4" xfId="0" applyFont="1" applyBorder="1" applyAlignment="1">
      <alignment horizontal="left" vertical="center"/>
    </xf>
    <xf numFmtId="3" fontId="4" fillId="12" borderId="4" xfId="0" applyNumberFormat="1" applyFont="1" applyFill="1" applyBorder="1" applyAlignment="1">
      <alignment horizontal="center" vertical="center"/>
    </xf>
    <xf numFmtId="3" fontId="4" fillId="0" borderId="4" xfId="0" applyNumberFormat="1" applyFont="1" applyBorder="1" applyAlignment="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4" fillId="10" borderId="4" xfId="0" applyFont="1" applyFill="1" applyBorder="1" applyAlignment="1">
      <alignment vertical="center" wrapText="1"/>
    </xf>
    <xf numFmtId="0" fontId="12" fillId="0" borderId="4" xfId="0" applyFont="1" applyBorder="1" applyAlignment="1">
      <alignment vertical="center" wrapText="1"/>
    </xf>
    <xf numFmtId="0" fontId="2" fillId="0" borderId="0" xfId="0" applyFont="1"/>
    <xf numFmtId="3" fontId="6" fillId="0" borderId="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3" fillId="12" borderId="4" xfId="0" applyNumberFormat="1" applyFont="1" applyFill="1" applyBorder="1" applyAlignment="1">
      <alignment horizontal="center" vertical="center"/>
    </xf>
    <xf numFmtId="0" fontId="4" fillId="9" borderId="4" xfId="0" applyFont="1" applyFill="1" applyBorder="1" applyAlignment="1">
      <alignment horizontal="center" vertical="center"/>
    </xf>
    <xf numFmtId="3" fontId="6" fillId="0" borderId="4" xfId="0" applyNumberFormat="1" applyFont="1" applyBorder="1" applyAlignment="1">
      <alignment horizontal="center" vertical="center" wrapText="1"/>
    </xf>
    <xf numFmtId="0" fontId="3" fillId="18" borderId="4" xfId="0" applyFont="1" applyFill="1" applyBorder="1" applyAlignment="1">
      <alignment vertical="center" wrapText="1"/>
    </xf>
    <xf numFmtId="0" fontId="4" fillId="19" borderId="4" xfId="0" applyFont="1" applyFill="1" applyBorder="1" applyAlignment="1">
      <alignment vertical="center" wrapText="1"/>
    </xf>
    <xf numFmtId="0" fontId="6" fillId="0" borderId="4" xfId="0" applyFont="1" applyBorder="1" applyAlignment="1">
      <alignment horizontal="center"/>
    </xf>
    <xf numFmtId="0" fontId="4" fillId="20" borderId="4" xfId="0" applyFont="1" applyFill="1" applyBorder="1" applyAlignment="1">
      <alignment vertical="center" wrapText="1"/>
    </xf>
    <xf numFmtId="9" fontId="4" fillId="0" borderId="4" xfId="0" applyNumberFormat="1" applyFont="1" applyBorder="1"/>
    <xf numFmtId="9" fontId="4" fillId="0" borderId="4" xfId="0" applyNumberFormat="1" applyFont="1" applyBorder="1" applyAlignment="1">
      <alignment wrapText="1"/>
    </xf>
    <xf numFmtId="9" fontId="6" fillId="0" borderId="4" xfId="1" applyFont="1" applyBorder="1" applyAlignment="1">
      <alignment horizontal="center"/>
    </xf>
    <xf numFmtId="9" fontId="6" fillId="0" borderId="4" xfId="0" applyNumberFormat="1" applyFont="1" applyBorder="1" applyAlignment="1">
      <alignment horizontal="center"/>
    </xf>
    <xf numFmtId="9" fontId="4" fillId="0" borderId="4" xfId="1" applyFont="1" applyBorder="1" applyAlignment="1">
      <alignment horizontal="center" vertical="center"/>
    </xf>
    <xf numFmtId="9" fontId="4" fillId="20" borderId="4" xfId="1" applyFont="1" applyFill="1" applyBorder="1" applyAlignment="1">
      <alignment horizontal="left" vertical="center" wrapText="1"/>
    </xf>
    <xf numFmtId="9" fontId="4" fillId="0" borderId="4" xfId="1" applyFont="1" applyFill="1" applyBorder="1" applyAlignment="1">
      <alignment horizontal="left" vertical="center" wrapText="1"/>
    </xf>
    <xf numFmtId="0" fontId="4" fillId="0" borderId="4" xfId="0" applyFont="1" applyBorder="1" applyAlignment="1">
      <alignment horizontal="left" wrapText="1"/>
    </xf>
    <xf numFmtId="3" fontId="6" fillId="0" borderId="4" xfId="0" applyNumberFormat="1" applyFont="1" applyBorder="1" applyAlignment="1">
      <alignment horizontal="center"/>
    </xf>
    <xf numFmtId="0" fontId="4" fillId="0" borderId="4" xfId="0" applyFont="1" applyBorder="1" applyAlignment="1">
      <alignment wrapText="1"/>
    </xf>
    <xf numFmtId="9" fontId="6" fillId="0" borderId="4" xfId="1" applyFont="1" applyFill="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horizontal="left" vertical="center" wrapText="1"/>
    </xf>
    <xf numFmtId="0" fontId="6" fillId="9" borderId="4" xfId="0" applyFont="1" applyFill="1" applyBorder="1" applyAlignment="1">
      <alignment vertical="center"/>
    </xf>
    <xf numFmtId="0" fontId="6" fillId="8" borderId="4" xfId="0" applyFont="1" applyFill="1" applyBorder="1" applyAlignment="1">
      <alignment horizontal="center" vertical="center"/>
    </xf>
    <xf numFmtId="0" fontId="6" fillId="0" borderId="0" xfId="0" applyFont="1" applyAlignment="1">
      <alignment vertical="center"/>
    </xf>
    <xf numFmtId="16" fontId="6" fillId="9" borderId="4" xfId="0" applyNumberFormat="1" applyFont="1" applyFill="1" applyBorder="1" applyAlignment="1">
      <alignment vertical="center"/>
    </xf>
    <xf numFmtId="0" fontId="6" fillId="0" borderId="4" xfId="0" applyFont="1" applyBorder="1" applyAlignment="1">
      <alignment horizontal="justify" vertical="center"/>
    </xf>
    <xf numFmtId="3" fontId="17" fillId="0" borderId="0" xfId="0" applyNumberFormat="1" applyFont="1" applyAlignment="1">
      <alignment horizontal="center" vertical="center"/>
    </xf>
    <xf numFmtId="9" fontId="17" fillId="0" borderId="0" xfId="1" applyFont="1" applyFill="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6" fillId="14" borderId="4" xfId="0" applyFont="1" applyFill="1" applyBorder="1" applyAlignment="1">
      <alignment vertical="center" wrapText="1"/>
    </xf>
    <xf numFmtId="0" fontId="30" fillId="17" borderId="13" xfId="0" applyFont="1" applyFill="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xf>
    <xf numFmtId="0" fontId="35" fillId="2" borderId="4" xfId="0" applyFont="1" applyFill="1" applyBorder="1" applyAlignment="1">
      <alignment vertical="center"/>
    </xf>
    <xf numFmtId="0" fontId="35" fillId="2" borderId="4" xfId="0" applyFont="1" applyFill="1" applyBorder="1" applyAlignment="1">
      <alignment vertical="center" wrapText="1"/>
    </xf>
    <xf numFmtId="0" fontId="6" fillId="8" borderId="4" xfId="0" applyFont="1" applyFill="1" applyBorder="1" applyAlignment="1">
      <alignment horizontal="center" vertical="center" wrapText="1"/>
    </xf>
    <xf numFmtId="0" fontId="6" fillId="9" borderId="0" xfId="0" applyFont="1" applyFill="1" applyAlignment="1">
      <alignment vertical="center"/>
    </xf>
    <xf numFmtId="0" fontId="36" fillId="8" borderId="14" xfId="0" applyFont="1" applyFill="1" applyBorder="1" applyAlignment="1">
      <alignment horizontal="center" vertical="center"/>
    </xf>
    <xf numFmtId="0" fontId="36" fillId="0" borderId="14" xfId="0" applyFont="1" applyBorder="1" applyAlignment="1">
      <alignment horizontal="center" vertical="center"/>
    </xf>
    <xf numFmtId="17" fontId="6" fillId="9" borderId="4" xfId="0" applyNumberFormat="1" applyFont="1" applyFill="1" applyBorder="1" applyAlignment="1">
      <alignment vertical="center"/>
    </xf>
    <xf numFmtId="14" fontId="6" fillId="9" borderId="4" xfId="0" applyNumberFormat="1" applyFont="1" applyFill="1" applyBorder="1" applyAlignment="1">
      <alignment vertical="center"/>
    </xf>
    <xf numFmtId="14" fontId="6" fillId="0" borderId="4" xfId="0" applyNumberFormat="1" applyFont="1" applyBorder="1" applyAlignment="1">
      <alignment vertical="center"/>
    </xf>
    <xf numFmtId="0" fontId="35" fillId="9" borderId="4" xfId="0" applyFont="1" applyFill="1" applyBorder="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4" fontId="37" fillId="15" borderId="4" xfId="0" applyNumberFormat="1" applyFont="1" applyFill="1" applyBorder="1" applyAlignment="1">
      <alignment horizontal="center" vertical="center" wrapText="1"/>
    </xf>
    <xf numFmtId="0" fontId="37" fillId="16" borderId="4" xfId="0" applyFont="1" applyFill="1" applyBorder="1" applyAlignment="1">
      <alignment horizontal="center" vertical="center" wrapText="1"/>
    </xf>
    <xf numFmtId="4" fontId="37" fillId="16" borderId="4" xfId="0" applyNumberFormat="1" applyFont="1" applyFill="1" applyBorder="1" applyAlignment="1">
      <alignment horizontal="center" vertical="center" wrapText="1"/>
    </xf>
    <xf numFmtId="4" fontId="37" fillId="0" borderId="4" xfId="0" applyNumberFormat="1" applyFont="1" applyBorder="1" applyAlignment="1">
      <alignment horizontal="center" vertical="center" wrapText="1"/>
    </xf>
    <xf numFmtId="0" fontId="5" fillId="2" borderId="4" xfId="0" applyFont="1" applyFill="1" applyBorder="1" applyAlignment="1">
      <alignment vertical="center"/>
    </xf>
    <xf numFmtId="0" fontId="5" fillId="2" borderId="4" xfId="0" applyFont="1" applyFill="1" applyBorder="1" applyAlignment="1">
      <alignment vertical="center" wrapText="1"/>
    </xf>
    <xf numFmtId="0" fontId="6" fillId="11" borderId="4" xfId="0" applyFont="1" applyFill="1" applyBorder="1" applyAlignment="1">
      <alignment vertical="center"/>
    </xf>
    <xf numFmtId="0" fontId="5" fillId="4" borderId="4" xfId="0" applyFont="1" applyFill="1" applyBorder="1" applyAlignment="1">
      <alignment vertical="center"/>
    </xf>
    <xf numFmtId="0" fontId="5" fillId="4" borderId="4" xfId="0" applyFont="1" applyFill="1" applyBorder="1" applyAlignment="1">
      <alignment vertical="center" wrapText="1"/>
    </xf>
    <xf numFmtId="9" fontId="6" fillId="0" borderId="4" xfId="0" applyNumberFormat="1" applyFont="1" applyBorder="1" applyAlignment="1">
      <alignment vertical="center" wrapText="1"/>
    </xf>
    <xf numFmtId="9" fontId="6" fillId="0" borderId="4" xfId="0" applyNumberFormat="1" applyFont="1" applyBorder="1" applyAlignment="1">
      <alignment horizontal="center" vertical="center"/>
    </xf>
    <xf numFmtId="0" fontId="5" fillId="0" borderId="4" xfId="0" applyFont="1" applyBorder="1" applyAlignment="1">
      <alignment vertical="center"/>
    </xf>
    <xf numFmtId="9" fontId="6" fillId="0" borderId="4" xfId="1" applyFont="1" applyBorder="1" applyAlignment="1">
      <alignment horizontal="center" vertical="center"/>
    </xf>
    <xf numFmtId="0" fontId="5" fillId="9" borderId="4" xfId="0" applyFont="1" applyFill="1" applyBorder="1" applyAlignment="1">
      <alignment vertical="center"/>
    </xf>
    <xf numFmtId="3" fontId="4" fillId="0" borderId="8" xfId="0" applyNumberFormat="1" applyFont="1" applyBorder="1" applyAlignment="1">
      <alignment horizontal="center" vertical="center"/>
    </xf>
    <xf numFmtId="0" fontId="4" fillId="0" borderId="0" xfId="0" applyFont="1" applyAlignment="1">
      <alignment horizontal="justify" vertical="center" wrapText="1"/>
    </xf>
    <xf numFmtId="0" fontId="4" fillId="0" borderId="8" xfId="0" applyFont="1" applyBorder="1" applyAlignment="1">
      <alignment horizontal="center" vertical="center"/>
    </xf>
    <xf numFmtId="0" fontId="4" fillId="10" borderId="4" xfId="0" applyFont="1" applyFill="1" applyBorder="1" applyAlignment="1">
      <alignment horizontal="left" vertical="center" wrapText="1"/>
    </xf>
    <xf numFmtId="3" fontId="4" fillId="0" borderId="8" xfId="0" applyNumberFormat="1" applyFont="1" applyBorder="1" applyAlignment="1">
      <alignment vertical="center"/>
    </xf>
    <xf numFmtId="0" fontId="3" fillId="17" borderId="13" xfId="0" applyFont="1" applyFill="1" applyBorder="1" applyAlignment="1">
      <alignment vertical="center" wrapText="1"/>
    </xf>
    <xf numFmtId="0" fontId="4" fillId="18" borderId="4" xfId="0" applyFont="1" applyFill="1" applyBorder="1" applyAlignment="1">
      <alignment horizontal="left" vertical="center" wrapText="1"/>
    </xf>
    <xf numFmtId="0" fontId="4" fillId="18" borderId="4" xfId="0" applyFont="1" applyFill="1" applyBorder="1" applyAlignment="1">
      <alignmen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8" xfId="0" applyFont="1" applyBorder="1" applyAlignment="1">
      <alignment horizontal="left" vertical="center" wrapText="1"/>
    </xf>
    <xf numFmtId="3" fontId="6" fillId="0" borderId="19" xfId="0" applyNumberFormat="1" applyFont="1" applyBorder="1" applyAlignment="1">
      <alignment horizontal="center" vertical="center" wrapText="1"/>
    </xf>
    <xf numFmtId="0" fontId="3" fillId="18" borderId="18" xfId="0" applyFont="1" applyFill="1" applyBorder="1" applyAlignment="1">
      <alignment horizontal="left" vertical="center" wrapText="1"/>
    </xf>
    <xf numFmtId="0" fontId="6" fillId="0" borderId="19" xfId="0" applyFont="1" applyBorder="1" applyAlignment="1">
      <alignment horizontal="center" vertical="center" wrapText="1"/>
    </xf>
    <xf numFmtId="0" fontId="4" fillId="19" borderId="18" xfId="0" applyFont="1" applyFill="1" applyBorder="1" applyAlignment="1">
      <alignment horizontal="left" vertical="center" wrapText="1"/>
    </xf>
    <xf numFmtId="0" fontId="6" fillId="0" borderId="19" xfId="0" applyFont="1" applyBorder="1" applyAlignment="1">
      <alignment horizontal="center"/>
    </xf>
    <xf numFmtId="9" fontId="4" fillId="0" borderId="19" xfId="0" applyNumberFormat="1" applyFont="1" applyBorder="1"/>
    <xf numFmtId="9" fontId="4" fillId="0" borderId="18" xfId="0" applyNumberFormat="1" applyFont="1" applyBorder="1"/>
    <xf numFmtId="9" fontId="6" fillId="0" borderId="19" xfId="1" applyFont="1" applyBorder="1" applyAlignment="1">
      <alignment horizontal="center"/>
    </xf>
    <xf numFmtId="9" fontId="6" fillId="0" borderId="19" xfId="0" applyNumberFormat="1" applyFont="1" applyBorder="1" applyAlignment="1">
      <alignment horizontal="center"/>
    </xf>
    <xf numFmtId="9" fontId="4" fillId="0" borderId="19" xfId="1" applyFont="1" applyBorder="1" applyAlignment="1">
      <alignment horizontal="center" vertical="center"/>
    </xf>
    <xf numFmtId="0" fontId="4" fillId="0" borderId="18" xfId="0" applyFont="1" applyBorder="1" applyAlignment="1">
      <alignment horizontal="left" wrapText="1"/>
    </xf>
    <xf numFmtId="3" fontId="6" fillId="0" borderId="19" xfId="0" applyNumberFormat="1" applyFont="1" applyBorder="1" applyAlignment="1">
      <alignment horizontal="center"/>
    </xf>
    <xf numFmtId="0" fontId="4" fillId="19" borderId="20" xfId="0" applyFont="1" applyFill="1" applyBorder="1" applyAlignment="1">
      <alignment horizontal="left" vertical="center" wrapText="1"/>
    </xf>
    <xf numFmtId="0" fontId="4" fillId="19" borderId="21" xfId="0" applyFont="1" applyFill="1" applyBorder="1" applyAlignment="1">
      <alignment vertical="center" wrapText="1"/>
    </xf>
    <xf numFmtId="0" fontId="6" fillId="0" borderId="21" xfId="0" applyFont="1" applyBorder="1" applyAlignment="1">
      <alignment horizontal="center"/>
    </xf>
    <xf numFmtId="0" fontId="6" fillId="0" borderId="22" xfId="0" applyFont="1" applyBorder="1" applyAlignment="1">
      <alignment horizontal="center"/>
    </xf>
    <xf numFmtId="0" fontId="39" fillId="6" borderId="4" xfId="0" applyFont="1" applyFill="1" applyBorder="1" applyAlignment="1">
      <alignment horizontal="center" vertical="center"/>
    </xf>
    <xf numFmtId="0" fontId="40" fillId="0" borderId="0" xfId="0" applyFont="1" applyAlignment="1">
      <alignment horizontal="center" vertical="center" wrapText="1"/>
    </xf>
    <xf numFmtId="0" fontId="43" fillId="0" borderId="15" xfId="0" applyFont="1" applyBorder="1" applyAlignment="1">
      <alignment horizontal="center" vertical="center" wrapText="1"/>
    </xf>
    <xf numFmtId="0" fontId="42" fillId="0" borderId="0" xfId="0" applyFont="1" applyAlignment="1">
      <alignment horizontal="center" vertical="center" wrapText="1"/>
    </xf>
    <xf numFmtId="0" fontId="41" fillId="0" borderId="0" xfId="0" applyFont="1" applyAlignment="1">
      <alignment horizontal="center" vertical="center" wrapText="1"/>
    </xf>
    <xf numFmtId="0" fontId="40"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6" fillId="0" borderId="4" xfId="0" applyFont="1" applyBorder="1" applyAlignment="1">
      <alignment horizontal="center" vertical="center" wrapText="1"/>
    </xf>
    <xf numFmtId="0" fontId="48" fillId="4" borderId="4" xfId="0" applyFont="1" applyFill="1" applyBorder="1" applyAlignment="1">
      <alignment vertical="center"/>
    </xf>
    <xf numFmtId="0" fontId="49" fillId="0" borderId="0" xfId="0" applyFont="1" applyAlignment="1">
      <alignment vertical="center"/>
    </xf>
    <xf numFmtId="0" fontId="49" fillId="0" borderId="4" xfId="0" applyFont="1" applyBorder="1" applyAlignment="1">
      <alignment vertical="center"/>
    </xf>
    <xf numFmtId="0" fontId="17" fillId="9" borderId="4" xfId="0" applyFont="1" applyFill="1" applyBorder="1" applyAlignment="1">
      <alignment vertical="center"/>
    </xf>
    <xf numFmtId="0" fontId="51" fillId="0" borderId="0" xfId="0" applyFont="1"/>
    <xf numFmtId="0" fontId="37" fillId="0" borderId="4" xfId="0" applyFont="1" applyBorder="1" applyAlignment="1">
      <alignment horizontal="center" vertical="center" wrapText="1"/>
    </xf>
    <xf numFmtId="0" fontId="6" fillId="0" borderId="4" xfId="0" applyFont="1" applyBorder="1" applyAlignment="1">
      <alignment horizontal="left" vertical="center" wrapText="1"/>
    </xf>
    <xf numFmtId="3" fontId="6" fillId="8" borderId="4" xfId="0" applyNumberFormat="1" applyFont="1" applyFill="1" applyBorder="1" applyAlignment="1">
      <alignment horizontal="center" vertical="center" wrapText="1"/>
    </xf>
    <xf numFmtId="16" fontId="6" fillId="0" borderId="4" xfId="0" applyNumberFormat="1" applyFont="1" applyBorder="1" applyAlignment="1">
      <alignment horizontal="left" vertical="center" wrapText="1"/>
    </xf>
    <xf numFmtId="0" fontId="6" fillId="12" borderId="4" xfId="0" applyFont="1" applyFill="1" applyBorder="1" applyAlignment="1">
      <alignment horizontal="center" vertical="center"/>
    </xf>
    <xf numFmtId="164" fontId="6" fillId="12" borderId="4" xfId="1" applyNumberFormat="1" applyFont="1" applyFill="1" applyBorder="1" applyAlignment="1">
      <alignment horizontal="center" vertical="center"/>
    </xf>
    <xf numFmtId="0" fontId="6" fillId="22" borderId="4" xfId="0" applyFont="1" applyFill="1" applyBorder="1" applyAlignment="1">
      <alignment vertical="center" wrapText="1"/>
    </xf>
    <xf numFmtId="0" fontId="6" fillId="21" borderId="4" xfId="0" applyFont="1" applyFill="1" applyBorder="1" applyAlignment="1">
      <alignment vertical="center" wrapText="1"/>
    </xf>
    <xf numFmtId="0" fontId="37" fillId="0" borderId="8" xfId="0" applyFont="1" applyBorder="1" applyAlignment="1">
      <alignment horizontal="center" vertical="center" wrapText="1"/>
    </xf>
    <xf numFmtId="3" fontId="5" fillId="0" borderId="8" xfId="0" applyNumberFormat="1" applyFont="1" applyBorder="1" applyAlignment="1">
      <alignment horizontal="center" vertical="center"/>
    </xf>
    <xf numFmtId="3" fontId="6" fillId="0" borderId="8" xfId="0" applyNumberFormat="1" applyFont="1" applyBorder="1" applyAlignment="1">
      <alignment horizontal="center" vertical="center"/>
    </xf>
    <xf numFmtId="3" fontId="6" fillId="8" borderId="8" xfId="0" applyNumberFormat="1" applyFont="1" applyFill="1" applyBorder="1" applyAlignment="1">
      <alignment horizontal="center" vertical="center"/>
    </xf>
    <xf numFmtId="0" fontId="6" fillId="8" borderId="8" xfId="0" applyFont="1" applyFill="1" applyBorder="1" applyAlignment="1">
      <alignment horizontal="center" vertical="center" wrapText="1"/>
    </xf>
    <xf numFmtId="3" fontId="6" fillId="8" borderId="8" xfId="0" applyNumberFormat="1" applyFont="1" applyFill="1" applyBorder="1" applyAlignment="1">
      <alignment horizontal="center" vertical="center" wrapText="1"/>
    </xf>
    <xf numFmtId="0" fontId="6" fillId="12" borderId="8" xfId="0" applyFont="1" applyFill="1" applyBorder="1" applyAlignment="1">
      <alignment horizontal="center" vertical="center"/>
    </xf>
    <xf numFmtId="164" fontId="6" fillId="12" borderId="8" xfId="1" applyNumberFormat="1" applyFont="1" applyFill="1" applyBorder="1" applyAlignment="1">
      <alignment horizontal="center" vertical="center"/>
    </xf>
    <xf numFmtId="3" fontId="6" fillId="12" borderId="8" xfId="1" applyNumberFormat="1" applyFont="1" applyFill="1" applyBorder="1" applyAlignment="1">
      <alignment horizontal="center" vertical="center"/>
    </xf>
    <xf numFmtId="0" fontId="6" fillId="0" borderId="8" xfId="0" applyFont="1" applyBorder="1" applyAlignment="1">
      <alignment horizontal="center" vertical="center" wrapText="1"/>
    </xf>
    <xf numFmtId="3" fontId="6" fillId="0" borderId="8" xfId="1" applyNumberFormat="1" applyFont="1" applyFill="1" applyBorder="1" applyAlignment="1">
      <alignment horizontal="center" vertical="center"/>
    </xf>
    <xf numFmtId="3" fontId="5" fillId="0" borderId="27" xfId="0" applyNumberFormat="1" applyFont="1" applyBorder="1" applyAlignment="1">
      <alignment horizontal="center" vertical="center"/>
    </xf>
    <xf numFmtId="0" fontId="5" fillId="10" borderId="26" xfId="0" applyFont="1" applyFill="1" applyBorder="1" applyAlignment="1">
      <alignment horizontal="center" vertical="center" wrapText="1"/>
    </xf>
    <xf numFmtId="0" fontId="5" fillId="14" borderId="26" xfId="0" applyFont="1" applyFill="1" applyBorder="1" applyAlignment="1">
      <alignment horizontal="center" vertical="center"/>
    </xf>
    <xf numFmtId="0" fontId="5" fillId="0" borderId="28" xfId="0" applyFont="1" applyBorder="1" applyAlignment="1">
      <alignment horizontal="center" vertical="center"/>
    </xf>
    <xf numFmtId="3" fontId="6" fillId="0" borderId="28" xfId="0" applyNumberFormat="1" applyFont="1" applyBorder="1" applyAlignment="1">
      <alignment horizontal="center" vertical="center"/>
    </xf>
    <xf numFmtId="0" fontId="5" fillId="0" borderId="26" xfId="0" applyFont="1" applyBorder="1" applyAlignment="1">
      <alignment horizontal="center" vertical="center"/>
    </xf>
    <xf numFmtId="3" fontId="3" fillId="0" borderId="27" xfId="0" applyNumberFormat="1" applyFont="1" applyBorder="1" applyAlignment="1">
      <alignment horizontal="center" vertical="center"/>
    </xf>
    <xf numFmtId="0" fontId="3" fillId="0" borderId="28" xfId="0" applyFont="1" applyBorder="1" applyAlignment="1">
      <alignment horizontal="center" vertical="center"/>
    </xf>
    <xf numFmtId="0" fontId="4" fillId="0" borderId="28" xfId="0" applyFont="1" applyBorder="1" applyAlignment="1">
      <alignment vertical="center"/>
    </xf>
    <xf numFmtId="0" fontId="3" fillId="14" borderId="26" xfId="0" applyFont="1" applyFill="1" applyBorder="1" applyAlignment="1">
      <alignment horizontal="center" vertical="center"/>
    </xf>
    <xf numFmtId="3" fontId="4" fillId="0" borderId="28" xfId="0" applyNumberFormat="1" applyFont="1" applyBorder="1" applyAlignment="1">
      <alignment horizontal="center" vertical="center"/>
    </xf>
    <xf numFmtId="0" fontId="4" fillId="0" borderId="28" xfId="0" applyFont="1" applyBorder="1"/>
    <xf numFmtId="0" fontId="23" fillId="14" borderId="26" xfId="0" applyFont="1" applyFill="1" applyBorder="1" applyAlignment="1">
      <alignment horizontal="center" vertical="center"/>
    </xf>
    <xf numFmtId="0" fontId="55" fillId="0" borderId="16"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6" fillId="12" borderId="8" xfId="0" applyNumberFormat="1" applyFont="1" applyFill="1" applyBorder="1" applyAlignment="1">
      <alignment horizontal="center" vertical="center"/>
    </xf>
    <xf numFmtId="3" fontId="4" fillId="12" borderId="8" xfId="0" applyNumberFormat="1" applyFont="1" applyFill="1" applyBorder="1" applyAlignment="1">
      <alignment horizontal="center" vertical="center"/>
    </xf>
    <xf numFmtId="3" fontId="17" fillId="0" borderId="8" xfId="0" applyNumberFormat="1" applyFont="1" applyBorder="1" applyAlignment="1">
      <alignment horizontal="center" vertical="center"/>
    </xf>
    <xf numFmtId="0" fontId="4" fillId="0" borderId="8" xfId="0" applyFont="1" applyBorder="1" applyAlignment="1">
      <alignment horizontal="center" vertical="center" wrapText="1"/>
    </xf>
    <xf numFmtId="3" fontId="4" fillId="0" borderId="8" xfId="0" applyNumberFormat="1" applyFont="1" applyBorder="1" applyAlignment="1">
      <alignment horizontal="center" vertical="center" wrapText="1"/>
    </xf>
    <xf numFmtId="3" fontId="3" fillId="0" borderId="29" xfId="0" applyNumberFormat="1" applyFont="1" applyBorder="1" applyAlignment="1">
      <alignment horizontal="center" vertical="center"/>
    </xf>
    <xf numFmtId="0" fontId="3" fillId="0" borderId="30"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xf numFmtId="0" fontId="4" fillId="0" borderId="31" xfId="0" applyFont="1" applyBorder="1" applyAlignment="1">
      <alignment horizontal="center" vertical="center"/>
    </xf>
    <xf numFmtId="9" fontId="6" fillId="0" borderId="8" xfId="1" applyFont="1" applyFill="1" applyBorder="1" applyAlignment="1">
      <alignment horizontal="center" vertical="center"/>
    </xf>
    <xf numFmtId="0" fontId="6" fillId="0" borderId="8" xfId="0" applyFont="1" applyBorder="1" applyAlignment="1">
      <alignment horizontal="center" vertical="center"/>
    </xf>
    <xf numFmtId="3" fontId="6" fillId="0" borderId="8" xfId="0" applyNumberFormat="1" applyFont="1" applyBorder="1" applyAlignment="1">
      <alignment horizontal="center" vertical="center" wrapText="1"/>
    </xf>
    <xf numFmtId="0" fontId="3" fillId="19" borderId="30" xfId="0" applyFont="1" applyFill="1" applyBorder="1" applyAlignment="1">
      <alignment horizontal="center" vertical="center"/>
    </xf>
    <xf numFmtId="0" fontId="4" fillId="19" borderId="30" xfId="0" applyFont="1" applyFill="1" applyBorder="1" applyAlignment="1">
      <alignment vertical="center"/>
    </xf>
    <xf numFmtId="0" fontId="3" fillId="0" borderId="31" xfId="0" applyFont="1" applyBorder="1" applyAlignment="1">
      <alignment horizontal="center" vertical="center"/>
    </xf>
    <xf numFmtId="0" fontId="56" fillId="0" borderId="0" xfId="0" applyFont="1" applyAlignment="1">
      <alignment horizontal="center" wrapText="1"/>
    </xf>
    <xf numFmtId="3" fontId="47" fillId="0" borderId="4" xfId="0" applyNumberFormat="1" applyFont="1" applyBorder="1" applyAlignment="1">
      <alignment horizontal="center" vertical="center" wrapText="1"/>
    </xf>
    <xf numFmtId="0" fontId="12" fillId="4" borderId="4" xfId="0" applyFont="1" applyFill="1" applyBorder="1" applyAlignment="1">
      <alignment vertical="center" wrapText="1"/>
    </xf>
    <xf numFmtId="3" fontId="12" fillId="0" borderId="4" xfId="0" applyNumberFormat="1" applyFont="1" applyBorder="1" applyAlignment="1">
      <alignment horizontal="center" vertical="center" wrapText="1"/>
    </xf>
    <xf numFmtId="0" fontId="12" fillId="0" borderId="4" xfId="0" applyFont="1" applyBorder="1" applyAlignment="1">
      <alignment horizontal="left" vertical="center" wrapText="1"/>
    </xf>
    <xf numFmtId="3" fontId="12" fillId="0" borderId="4" xfId="0" applyNumberFormat="1" applyFont="1" applyBorder="1" applyAlignment="1">
      <alignment horizontal="center" vertical="center"/>
    </xf>
    <xf numFmtId="3" fontId="12" fillId="12" borderId="4" xfId="0" applyNumberFormat="1" applyFont="1" applyFill="1" applyBorder="1" applyAlignment="1">
      <alignment horizontal="center" vertical="center"/>
    </xf>
    <xf numFmtId="3" fontId="47" fillId="0" borderId="8" xfId="0" applyNumberFormat="1" applyFont="1" applyBorder="1" applyAlignment="1">
      <alignment horizontal="center" vertical="center" wrapText="1"/>
    </xf>
    <xf numFmtId="3" fontId="12" fillId="0" borderId="8" xfId="0" applyNumberFormat="1" applyFont="1" applyBorder="1" applyAlignment="1">
      <alignment horizontal="center" vertical="center" wrapText="1"/>
    </xf>
    <xf numFmtId="3" fontId="12" fillId="0" borderId="8" xfId="0" applyNumberFormat="1" applyFont="1" applyBorder="1" applyAlignment="1">
      <alignment horizontal="center" vertical="center"/>
    </xf>
    <xf numFmtId="3" fontId="12" fillId="12" borderId="8" xfId="0" applyNumberFormat="1" applyFont="1" applyFill="1" applyBorder="1" applyAlignment="1">
      <alignment horizontal="center" vertical="center"/>
    </xf>
    <xf numFmtId="3" fontId="47" fillId="0" borderId="29" xfId="0" applyNumberFormat="1" applyFont="1" applyBorder="1" applyAlignment="1">
      <alignment horizontal="center" vertical="center"/>
    </xf>
    <xf numFmtId="0" fontId="51" fillId="19" borderId="30" xfId="0" applyFont="1" applyFill="1" applyBorder="1"/>
    <xf numFmtId="0" fontId="12" fillId="0" borderId="28" xfId="0" applyFont="1" applyBorder="1"/>
    <xf numFmtId="0" fontId="47" fillId="0" borderId="31" xfId="0" applyFont="1" applyBorder="1" applyAlignment="1">
      <alignment horizontal="center" vertical="center"/>
    </xf>
    <xf numFmtId="0" fontId="43" fillId="0" borderId="0" xfId="0" applyFont="1" applyAlignment="1">
      <alignment horizontal="center" vertical="center" wrapText="1"/>
    </xf>
    <xf numFmtId="0" fontId="60" fillId="0" borderId="4" xfId="0" applyFont="1" applyBorder="1" applyAlignment="1">
      <alignment horizontal="center" vertical="center" wrapText="1"/>
    </xf>
    <xf numFmtId="0" fontId="47" fillId="0" borderId="4" xfId="0" applyFont="1" applyBorder="1" applyAlignment="1">
      <alignment vertical="center" wrapText="1"/>
    </xf>
    <xf numFmtId="3" fontId="47" fillId="0" borderId="4" xfId="0" applyNumberFormat="1" applyFont="1" applyBorder="1" applyAlignment="1">
      <alignment horizontal="center" vertical="center"/>
    </xf>
    <xf numFmtId="0" fontId="47" fillId="4" borderId="4" xfId="0" applyFont="1" applyFill="1" applyBorder="1" applyAlignment="1">
      <alignment vertical="center"/>
    </xf>
    <xf numFmtId="0" fontId="12" fillId="0" borderId="4" xfId="0" applyFont="1" applyBorder="1" applyAlignment="1">
      <alignment vertical="center"/>
    </xf>
    <xf numFmtId="0" fontId="12" fillId="0" borderId="4" xfId="0" applyFont="1" applyBorder="1" applyAlignment="1">
      <alignment horizontal="justify" vertical="center" wrapText="1"/>
    </xf>
    <xf numFmtId="3" fontId="12" fillId="8" borderId="4" xfId="0" applyNumberFormat="1" applyFont="1" applyFill="1" applyBorder="1" applyAlignment="1">
      <alignment horizontal="center" vertical="center"/>
    </xf>
    <xf numFmtId="0" fontId="12" fillId="8" borderId="4" xfId="0" applyFont="1" applyFill="1" applyBorder="1" applyAlignment="1">
      <alignment horizontal="center" vertical="center" wrapText="1"/>
    </xf>
    <xf numFmtId="0" fontId="47" fillId="4" borderId="4" xfId="0" applyFont="1" applyFill="1" applyBorder="1" applyAlignment="1">
      <alignment vertical="center" wrapText="1"/>
    </xf>
    <xf numFmtId="0" fontId="60" fillId="0" borderId="8" xfId="0" applyFont="1" applyBorder="1" applyAlignment="1">
      <alignment horizontal="center" vertical="center" wrapText="1"/>
    </xf>
    <xf numFmtId="3" fontId="47" fillId="0" borderId="8" xfId="0" applyNumberFormat="1" applyFont="1" applyBorder="1" applyAlignment="1">
      <alignment horizontal="center" vertical="center"/>
    </xf>
    <xf numFmtId="0" fontId="12" fillId="0" borderId="8" xfId="0" applyFont="1" applyBorder="1" applyAlignment="1">
      <alignment vertical="center"/>
    </xf>
    <xf numFmtId="3" fontId="12" fillId="8" borderId="8" xfId="0" applyNumberFormat="1" applyFont="1" applyFill="1" applyBorder="1" applyAlignment="1">
      <alignment horizontal="center" vertical="center"/>
    </xf>
    <xf numFmtId="0" fontId="12" fillId="8" borderId="8" xfId="0" applyFont="1" applyFill="1" applyBorder="1" applyAlignment="1">
      <alignment horizontal="center" vertical="center" wrapText="1"/>
    </xf>
    <xf numFmtId="3" fontId="47" fillId="0" borderId="27" xfId="0" applyNumberFormat="1" applyFont="1" applyBorder="1" applyAlignment="1">
      <alignment horizontal="center" vertical="center"/>
    </xf>
    <xf numFmtId="0" fontId="47" fillId="0" borderId="26" xfId="0" applyFont="1" applyBorder="1" applyAlignment="1">
      <alignment horizontal="center" vertical="center"/>
    </xf>
    <xf numFmtId="0" fontId="12" fillId="0" borderId="28" xfId="0" applyFont="1" applyBorder="1" applyAlignment="1">
      <alignment vertical="center"/>
    </xf>
    <xf numFmtId="0" fontId="47" fillId="14" borderId="26" xfId="0" applyFont="1" applyFill="1" applyBorder="1" applyAlignment="1">
      <alignment horizontal="center" vertical="center"/>
    </xf>
    <xf numFmtId="0" fontId="47" fillId="0" borderId="28" xfId="0" applyFont="1" applyBorder="1" applyAlignment="1">
      <alignment horizontal="center" vertical="center"/>
    </xf>
    <xf numFmtId="0" fontId="12" fillId="0" borderId="32" xfId="0" applyFont="1" applyBorder="1" applyAlignment="1">
      <alignment vertical="center" wrapText="1"/>
    </xf>
    <xf numFmtId="3" fontId="47" fillId="0" borderId="32"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0" fontId="6" fillId="0" borderId="4" xfId="0" applyFont="1" applyBorder="1" applyAlignment="1">
      <alignment horizontal="left" vertical="center"/>
    </xf>
    <xf numFmtId="0" fontId="6" fillId="10" borderId="4" xfId="0" applyFont="1" applyFill="1" applyBorder="1" applyAlignment="1">
      <alignment horizontal="left" vertical="center"/>
    </xf>
    <xf numFmtId="0" fontId="6" fillId="14" borderId="4" xfId="0" applyFont="1" applyFill="1" applyBorder="1" applyAlignment="1">
      <alignment horizontal="left" vertical="center" wrapText="1"/>
    </xf>
    <xf numFmtId="3" fontId="6" fillId="0" borderId="4" xfId="0" applyNumberFormat="1" applyFont="1" applyBorder="1" applyAlignment="1">
      <alignment vertical="center"/>
    </xf>
    <xf numFmtId="3" fontId="5" fillId="0" borderId="8" xfId="0" applyNumberFormat="1" applyFont="1" applyBorder="1" applyAlignment="1">
      <alignment horizontal="center" vertical="center" wrapText="1"/>
    </xf>
    <xf numFmtId="0" fontId="6" fillId="0" borderId="8" xfId="0" applyFont="1" applyBorder="1" applyAlignment="1">
      <alignment vertical="center"/>
    </xf>
    <xf numFmtId="3" fontId="6" fillId="0" borderId="8" xfId="0" applyNumberFormat="1" applyFont="1" applyBorder="1" applyAlignment="1">
      <alignment vertical="center"/>
    </xf>
    <xf numFmtId="3" fontId="5" fillId="0" borderId="29" xfId="0" applyNumberFormat="1" applyFont="1" applyBorder="1" applyAlignment="1">
      <alignment horizontal="center" vertical="center"/>
    </xf>
    <xf numFmtId="0" fontId="6" fillId="0" borderId="28" xfId="0" applyFont="1" applyBorder="1" applyAlignment="1">
      <alignment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30" xfId="0" applyFont="1" applyBorder="1"/>
    <xf numFmtId="0" fontId="6" fillId="0" borderId="28" xfId="0" applyFont="1" applyBorder="1"/>
    <xf numFmtId="0" fontId="6" fillId="0" borderId="31" xfId="0" applyFont="1" applyBorder="1" applyAlignment="1">
      <alignment horizontal="center" vertical="center"/>
    </xf>
    <xf numFmtId="0" fontId="12" fillId="0" borderId="0" xfId="0" applyFont="1" applyAlignment="1">
      <alignment wrapText="1"/>
    </xf>
    <xf numFmtId="0" fontId="12" fillId="0" borderId="0" xfId="0" applyFont="1"/>
    <xf numFmtId="0" fontId="47" fillId="0" borderId="4" xfId="0" applyFont="1" applyBorder="1" applyAlignment="1">
      <alignment horizontal="center" vertical="center" wrapText="1"/>
    </xf>
    <xf numFmtId="0" fontId="12" fillId="0" borderId="4" xfId="0" applyFont="1" applyBorder="1" applyAlignment="1">
      <alignment horizontal="center" vertical="center"/>
    </xf>
    <xf numFmtId="0" fontId="12" fillId="4" borderId="4" xfId="0" applyFont="1" applyFill="1" applyBorder="1" applyAlignment="1">
      <alignment horizontal="left" vertical="center" wrapText="1"/>
    </xf>
    <xf numFmtId="0" fontId="12" fillId="0" borderId="8" xfId="0" applyFont="1" applyBorder="1" applyAlignment="1">
      <alignment horizontal="center" vertical="center"/>
    </xf>
    <xf numFmtId="0" fontId="50" fillId="0" borderId="12"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7" xfId="0" applyFont="1" applyBorder="1" applyAlignment="1">
      <alignment horizontal="center" vertical="center" wrapText="1"/>
    </xf>
    <xf numFmtId="0" fontId="52" fillId="0" borderId="1" xfId="0" applyFont="1" applyBorder="1" applyAlignment="1">
      <alignment horizontal="center"/>
    </xf>
    <xf numFmtId="0" fontId="52" fillId="0" borderId="25" xfId="0" applyFont="1" applyBorder="1" applyAlignment="1">
      <alignment horizontal="center"/>
    </xf>
    <xf numFmtId="0" fontId="52" fillId="0" borderId="2" xfId="0" applyFont="1" applyBorder="1" applyAlignment="1">
      <alignment horizontal="center"/>
    </xf>
    <xf numFmtId="0" fontId="53" fillId="0" borderId="1" xfId="0" applyFont="1" applyBorder="1" applyAlignment="1">
      <alignment horizontal="center"/>
    </xf>
    <xf numFmtId="0" fontId="53" fillId="0" borderId="25" xfId="0" applyFont="1" applyBorder="1" applyAlignment="1">
      <alignment horizontal="center"/>
    </xf>
    <xf numFmtId="0" fontId="53" fillId="0" borderId="2" xfId="0" applyFont="1" applyBorder="1" applyAlignment="1">
      <alignment horizontal="center"/>
    </xf>
    <xf numFmtId="0" fontId="3" fillId="5" borderId="8" xfId="0" applyFont="1" applyFill="1" applyBorder="1" applyAlignment="1">
      <alignment horizontal="left" vertical="center"/>
    </xf>
    <xf numFmtId="0" fontId="3" fillId="5" borderId="9" xfId="0" applyFont="1" applyFill="1" applyBorder="1" applyAlignment="1">
      <alignment horizontal="left" vertical="center"/>
    </xf>
    <xf numFmtId="0" fontId="3" fillId="5" borderId="10"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cellXfs>
  <cellStyles count="4">
    <cellStyle name="Comma" xfId="3" builtinId="3"/>
    <cellStyle name="Normal" xfId="0" builtinId="0"/>
    <cellStyle name="Normal 2" xfId="2"/>
    <cellStyle name="Percent" xfId="1" builtinId="5"/>
  </cellStyles>
  <dxfs count="0"/>
  <tableStyles count="0" defaultTableStyle="TableStyleMedium2" defaultPivotStyle="PivotStyleLight16"/>
  <colors>
    <mruColors>
      <color rgb="FFFFFFB7"/>
      <color rgb="FFD4EAF3"/>
      <color rgb="FFF9FBFD"/>
      <color rgb="FFCFAFE7"/>
      <color rgb="FF9FE6FF"/>
      <color rgb="FFFFE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4</xdr:col>
      <xdr:colOff>47615</xdr:colOff>
      <xdr:row>4</xdr:row>
      <xdr:rowOff>47625</xdr:rowOff>
    </xdr:from>
    <xdr:ext cx="1295178" cy="37504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86A7A43-F908-EAE8-06BF-BEE456771231}"/>
                </a:ext>
              </a:extLst>
            </xdr:cNvPr>
            <xdr:cNvSpPr txBox="1"/>
          </xdr:nvSpPr>
          <xdr:spPr>
            <a:xfrm>
              <a:off x="6501383" y="1678491"/>
              <a:ext cx="1295178"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VDI</a:t>
              </a:r>
              <a:r>
                <a:rPr lang="hr-HR" sz="1200" b="1" i="0" baseline="0">
                  <a:latin typeface="Cambria Math" panose="02040503050406030204" pitchFamily="18" charset="0"/>
                  <a:ea typeface="Cambria Math" panose="02040503050406030204" pitchFamily="18" charset="0"/>
                </a:rPr>
                <a:t> </a:t>
              </a:r>
              <a14:m>
                <m:oMath xmlns:m="http://schemas.openxmlformats.org/officeDocument/2006/math">
                  <m:r>
                    <a:rPr lang="hr-HR" sz="1200" b="1" i="0">
                      <a:latin typeface="Cambria Math" panose="02040503050406030204" pitchFamily="18" charset="0"/>
                      <a:ea typeface="Cambria Math" panose="02040503050406030204" pitchFamily="18" charset="0"/>
                    </a:rPr>
                    <m:t>=</m:t>
                  </m:r>
                  <m:f>
                    <m:fPr>
                      <m:ctrlPr>
                        <a:rPr lang="hr-HR" sz="1200" b="1" i="1">
                          <a:latin typeface="Cambria Math" panose="02040503050406030204" pitchFamily="18" charset="0"/>
                          <a:ea typeface="Cambria Math" panose="02040503050406030204" pitchFamily="18" charset="0"/>
                        </a:rPr>
                      </m:ctrlPr>
                    </m:fPr>
                    <m:num>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𝐕𝐃𝐈</m:t>
                      </m:r>
                      <m:r>
                        <a:rPr lang="hr-HR" sz="1200" b="1" i="0">
                          <a:latin typeface="Cambria Math" panose="02040503050406030204" pitchFamily="18" charset="0"/>
                          <a:ea typeface="Cambria Math" panose="02040503050406030204" pitchFamily="18" charset="0"/>
                        </a:rPr>
                        <m:t>∗</m:t>
                      </m:r>
                      <m:r>
                        <a:rPr lang="hr-HR" sz="1200" b="1" i="0">
                          <a:latin typeface="Cambria Math" panose="02040503050406030204" pitchFamily="18" charset="0"/>
                          <a:ea typeface="Cambria Math" panose="02040503050406030204" pitchFamily="18" charset="0"/>
                        </a:rPr>
                        <m:t>𝟏𝟎𝟎</m:t>
                      </m:r>
                    </m:num>
                    <m:den>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𝐕</m:t>
                      </m:r>
                    </m:den>
                  </m:f>
                </m:oMath>
              </a14:m>
              <a:endParaRPr lang="hr-HR" sz="1200" b="1" i="0">
                <a:latin typeface="Cambria Math" panose="02040503050406030204" pitchFamily="18" charset="0"/>
                <a:ea typeface="Cambria Math" panose="02040503050406030204" pitchFamily="18" charset="0"/>
              </a:endParaRPr>
            </a:p>
          </xdr:txBody>
        </xdr:sp>
      </mc:Choice>
      <mc:Fallback xmlns="">
        <xdr:sp macro="" textlink="">
          <xdr:nvSpPr>
            <xdr:cNvPr id="3" name="TextBox 2">
              <a:extLst>
                <a:ext uri="{FF2B5EF4-FFF2-40B4-BE49-F238E27FC236}">
                  <a16:creationId xmlns:a16="http://schemas.microsoft.com/office/drawing/2014/main" id="{586A7A43-F908-EAE8-06BF-BEE456771231}"/>
                </a:ext>
              </a:extLst>
            </xdr:cNvPr>
            <xdr:cNvSpPr txBox="1"/>
          </xdr:nvSpPr>
          <xdr:spPr>
            <a:xfrm>
              <a:off x="6501383" y="1678491"/>
              <a:ext cx="1295178"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VDI</a:t>
              </a:r>
              <a:r>
                <a:rPr lang="hr-HR" sz="1200" b="1" i="0" baseline="0">
                  <a:latin typeface="Cambria Math" panose="02040503050406030204" pitchFamily="18" charset="0"/>
                  <a:ea typeface="Cambria Math" panose="02040503050406030204" pitchFamily="18" charset="0"/>
                </a:rPr>
                <a:t> </a:t>
              </a:r>
              <a:r>
                <a:rPr lang="hr-HR" sz="1200" b="1" i="0">
                  <a:latin typeface="Cambria Math" panose="02040503050406030204" pitchFamily="18" charset="0"/>
                  <a:ea typeface="Cambria Math" panose="02040503050406030204" pitchFamily="18" charset="0"/>
                </a:rPr>
                <a:t>=(𝐐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𝐕𝐃𝐈</a:t>
              </a:r>
              <a:r>
                <a:rPr lang="hr-HR" sz="1200" b="1" i="0">
                  <a:latin typeface="Cambria Math" panose="02040503050406030204" pitchFamily="18" charset="0"/>
                  <a:ea typeface="Cambria Math" panose="02040503050406030204" pitchFamily="18" charset="0"/>
                </a:rPr>
                <a:t>∗𝟏𝟎𝟎)/𝐐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𝐕</a:t>
              </a:r>
              <a:endParaRPr lang="hr-HR" sz="1200" b="1" i="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52998</xdr:colOff>
      <xdr:row>9</xdr:row>
      <xdr:rowOff>167559</xdr:rowOff>
    </xdr:from>
    <xdr:ext cx="1266563" cy="37504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F7433ABA-5041-45EC-B03E-674A72293351}"/>
                </a:ext>
              </a:extLst>
            </xdr:cNvPr>
            <xdr:cNvSpPr txBox="1"/>
          </xdr:nvSpPr>
          <xdr:spPr>
            <a:xfrm>
              <a:off x="6506766" y="3108693"/>
              <a:ext cx="1266563"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ODI</a:t>
              </a:r>
              <a:r>
                <a:rPr lang="hr-HR" sz="1200" b="1" i="0" baseline="0">
                  <a:latin typeface="Cambria Math" panose="02040503050406030204" pitchFamily="18" charset="0"/>
                  <a:ea typeface="Cambria Math" panose="02040503050406030204" pitchFamily="18" charset="0"/>
                </a:rPr>
                <a:t> </a:t>
              </a:r>
              <a14:m>
                <m:oMath xmlns:m="http://schemas.openxmlformats.org/officeDocument/2006/math">
                  <m:r>
                    <a:rPr lang="hr-HR" sz="1200" b="1" i="0">
                      <a:latin typeface="Cambria Math" panose="02040503050406030204" pitchFamily="18" charset="0"/>
                      <a:ea typeface="Cambria Math" panose="02040503050406030204" pitchFamily="18" charset="0"/>
                    </a:rPr>
                    <m:t>=</m:t>
                  </m:r>
                  <m:f>
                    <m:fPr>
                      <m:ctrlPr>
                        <a:rPr lang="hr-HR" sz="1200" b="1" i="1">
                          <a:latin typeface="Cambria Math" panose="02040503050406030204" pitchFamily="18" charset="0"/>
                          <a:ea typeface="Cambria Math" panose="02040503050406030204" pitchFamily="18" charset="0"/>
                        </a:rPr>
                      </m:ctrlPr>
                    </m:fPr>
                    <m:num>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𝐎𝐃𝐈</m:t>
                      </m:r>
                      <m:r>
                        <a:rPr lang="hr-HR" sz="1200" b="1" i="0">
                          <a:latin typeface="Cambria Math" panose="02040503050406030204" pitchFamily="18" charset="0"/>
                          <a:ea typeface="Cambria Math" panose="02040503050406030204" pitchFamily="18" charset="0"/>
                        </a:rPr>
                        <m:t>∗</m:t>
                      </m:r>
                      <m:r>
                        <a:rPr lang="hr-HR" sz="1200" b="1" i="0">
                          <a:latin typeface="Cambria Math" panose="02040503050406030204" pitchFamily="18" charset="0"/>
                          <a:ea typeface="Cambria Math" panose="02040503050406030204" pitchFamily="18" charset="0"/>
                        </a:rPr>
                        <m:t>𝟏𝟎𝟎</m:t>
                      </m:r>
                    </m:num>
                    <m:den>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𝐎</m:t>
                      </m:r>
                    </m:den>
                  </m:f>
                </m:oMath>
              </a14:m>
              <a:endParaRPr lang="hr-HR" sz="1200" b="1" i="0">
                <a:latin typeface="Cambria Math" panose="02040503050406030204" pitchFamily="18" charset="0"/>
                <a:ea typeface="Cambria Math" panose="02040503050406030204" pitchFamily="18" charset="0"/>
              </a:endParaRPr>
            </a:p>
          </xdr:txBody>
        </xdr:sp>
      </mc:Choice>
      <mc:Fallback xmlns="">
        <xdr:sp macro="" textlink="">
          <xdr:nvSpPr>
            <xdr:cNvPr id="4" name="TextBox 3">
              <a:extLst>
                <a:ext uri="{FF2B5EF4-FFF2-40B4-BE49-F238E27FC236}">
                  <a16:creationId xmlns:a16="http://schemas.microsoft.com/office/drawing/2014/main" id="{F7433ABA-5041-45EC-B03E-674A72293351}"/>
                </a:ext>
              </a:extLst>
            </xdr:cNvPr>
            <xdr:cNvSpPr txBox="1"/>
          </xdr:nvSpPr>
          <xdr:spPr>
            <a:xfrm>
              <a:off x="6506766" y="3108693"/>
              <a:ext cx="1266563"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ODI</a:t>
              </a:r>
              <a:r>
                <a:rPr lang="hr-HR" sz="1200" b="1" i="0" baseline="0">
                  <a:latin typeface="Cambria Math" panose="02040503050406030204" pitchFamily="18" charset="0"/>
                  <a:ea typeface="Cambria Math" panose="02040503050406030204" pitchFamily="18" charset="0"/>
                </a:rPr>
                <a:t> </a:t>
              </a:r>
              <a:r>
                <a:rPr lang="hr-HR" sz="1200" b="1" i="0">
                  <a:latin typeface="Cambria Math" panose="02040503050406030204" pitchFamily="18" charset="0"/>
                  <a:ea typeface="Cambria Math" panose="02040503050406030204" pitchFamily="18" charset="0"/>
                </a:rPr>
                <a:t>=(𝐐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𝐎𝐃𝐈</a:t>
              </a:r>
              <a:r>
                <a:rPr lang="hr-HR" sz="1200" b="1" i="0">
                  <a:latin typeface="Cambria Math" panose="02040503050406030204" pitchFamily="18" charset="0"/>
                  <a:ea typeface="Cambria Math" panose="02040503050406030204" pitchFamily="18" charset="0"/>
                </a:rPr>
                <a:t>∗𝟏𝟎𝟎)/𝐐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𝐎</a:t>
              </a:r>
              <a:endParaRPr lang="hr-HR" sz="1200" b="1" i="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50965</xdr:colOff>
      <xdr:row>14</xdr:row>
      <xdr:rowOff>133147</xdr:rowOff>
    </xdr:from>
    <xdr:ext cx="1282535" cy="37504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998FB85B-3084-41E8-A451-0EF821AC208F}"/>
                </a:ext>
              </a:extLst>
            </xdr:cNvPr>
            <xdr:cNvSpPr txBox="1"/>
          </xdr:nvSpPr>
          <xdr:spPr>
            <a:xfrm>
              <a:off x="6504733" y="4667976"/>
              <a:ext cx="1282535"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PDI</a:t>
              </a:r>
              <a:r>
                <a:rPr lang="hr-HR" sz="1200" b="1" i="0" baseline="0">
                  <a:latin typeface="Cambria Math" panose="02040503050406030204" pitchFamily="18" charset="0"/>
                  <a:ea typeface="Cambria Math" panose="02040503050406030204" pitchFamily="18" charset="0"/>
                </a:rPr>
                <a:t> </a:t>
              </a:r>
              <a14:m>
                <m:oMath xmlns:m="http://schemas.openxmlformats.org/officeDocument/2006/math">
                  <m:r>
                    <a:rPr lang="hr-HR" sz="1200" b="1" i="0">
                      <a:latin typeface="Cambria Math" panose="02040503050406030204" pitchFamily="18" charset="0"/>
                      <a:ea typeface="Cambria Math" panose="02040503050406030204" pitchFamily="18" charset="0"/>
                    </a:rPr>
                    <m:t>=</m:t>
                  </m:r>
                  <m:f>
                    <m:fPr>
                      <m:ctrlPr>
                        <a:rPr lang="hr-HR" sz="1200" b="1" i="1">
                          <a:latin typeface="Cambria Math" panose="02040503050406030204" pitchFamily="18" charset="0"/>
                          <a:ea typeface="Cambria Math" panose="02040503050406030204" pitchFamily="18" charset="0"/>
                        </a:rPr>
                      </m:ctrlPr>
                    </m:fPr>
                    <m:num>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𝐏𝐃𝐈</m:t>
                      </m:r>
                      <m:r>
                        <a:rPr lang="hr-HR" sz="1200" b="1" i="0">
                          <a:latin typeface="Cambria Math" panose="02040503050406030204" pitchFamily="18" charset="0"/>
                          <a:ea typeface="Cambria Math" panose="02040503050406030204" pitchFamily="18" charset="0"/>
                        </a:rPr>
                        <m:t>∗</m:t>
                      </m:r>
                      <m:r>
                        <a:rPr lang="hr-HR" sz="1200" b="1" i="0">
                          <a:latin typeface="Cambria Math" panose="02040503050406030204" pitchFamily="18" charset="0"/>
                          <a:ea typeface="Cambria Math" panose="02040503050406030204" pitchFamily="18" charset="0"/>
                        </a:rPr>
                        <m:t>𝟏𝟎𝟎</m:t>
                      </m:r>
                    </m:num>
                    <m:den>
                      <m:r>
                        <a:rPr lang="hr-HR" sz="1200" b="1" i="0">
                          <a:latin typeface="Cambria Math" panose="02040503050406030204" pitchFamily="18" charset="0"/>
                          <a:ea typeface="Cambria Math" panose="02040503050406030204" pitchFamily="18" charset="0"/>
                        </a:rPr>
                        <m:t>𝐐</m:t>
                      </m:r>
                      <m:r>
                        <a:rPr lang="hr-HR" sz="1200" b="1" i="0" baseline="-25000">
                          <a:latin typeface="Cambria Math" panose="02040503050406030204" pitchFamily="18" charset="0"/>
                          <a:ea typeface="Cambria Math" panose="02040503050406030204" pitchFamily="18" charset="0"/>
                        </a:rPr>
                        <m:t>𝐫</m:t>
                      </m:r>
                      <m:r>
                        <a:rPr lang="hr-HR" sz="1200" b="1" i="0" baseline="30000">
                          <a:latin typeface="Cambria Math" panose="02040503050406030204" pitchFamily="18" charset="0"/>
                          <a:ea typeface="Cambria Math" panose="02040503050406030204" pitchFamily="18" charset="0"/>
                        </a:rPr>
                        <m:t>𝐏</m:t>
                      </m:r>
                    </m:den>
                  </m:f>
                </m:oMath>
              </a14:m>
              <a:endParaRPr lang="hr-HR" sz="1200" b="1" i="0">
                <a:latin typeface="Cambria Math" panose="02040503050406030204" pitchFamily="18"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998FB85B-3084-41E8-A451-0EF821AC208F}"/>
                </a:ext>
              </a:extLst>
            </xdr:cNvPr>
            <xdr:cNvSpPr txBox="1"/>
          </xdr:nvSpPr>
          <xdr:spPr>
            <a:xfrm>
              <a:off x="6504733" y="4667976"/>
              <a:ext cx="1282535" cy="375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hr-HR" sz="1200" b="1" i="0">
                  <a:latin typeface="Cambria Math" panose="02040503050406030204" pitchFamily="18" charset="0"/>
                  <a:ea typeface="Cambria Math" panose="02040503050406030204" pitchFamily="18" charset="0"/>
                </a:rPr>
                <a:t>SP</a:t>
              </a:r>
              <a:r>
                <a:rPr lang="hr-HR" sz="1200" b="1" i="0" baseline="30000">
                  <a:latin typeface="Cambria Math" panose="02040503050406030204" pitchFamily="18" charset="0"/>
                  <a:ea typeface="Cambria Math" panose="02040503050406030204" pitchFamily="18" charset="0"/>
                </a:rPr>
                <a:t>PDI</a:t>
              </a:r>
              <a:r>
                <a:rPr lang="hr-HR" sz="1200" b="1" i="0" baseline="0">
                  <a:latin typeface="Cambria Math" panose="02040503050406030204" pitchFamily="18" charset="0"/>
                  <a:ea typeface="Cambria Math" panose="02040503050406030204" pitchFamily="18" charset="0"/>
                </a:rPr>
                <a:t> </a:t>
              </a:r>
              <a:r>
                <a:rPr lang="hr-HR" sz="1200" b="1" i="0">
                  <a:latin typeface="Cambria Math" panose="02040503050406030204" pitchFamily="18" charset="0"/>
                  <a:ea typeface="Cambria Math" panose="02040503050406030204" pitchFamily="18" charset="0"/>
                </a:rPr>
                <a:t>=(𝐐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𝐏𝐃𝐈</a:t>
              </a:r>
              <a:r>
                <a:rPr lang="hr-HR" sz="1200" b="1" i="0">
                  <a:latin typeface="Cambria Math" panose="02040503050406030204" pitchFamily="18" charset="0"/>
                  <a:ea typeface="Cambria Math" panose="02040503050406030204" pitchFamily="18" charset="0"/>
                </a:rPr>
                <a:t>∗𝟏𝟎𝟎)/𝐐</a:t>
              </a:r>
              <a:r>
                <a:rPr lang="hr-HR" sz="1200" b="1" i="0" baseline="-25000">
                  <a:latin typeface="Cambria Math" panose="02040503050406030204" pitchFamily="18" charset="0"/>
                  <a:ea typeface="Cambria Math" panose="02040503050406030204" pitchFamily="18" charset="0"/>
                </a:rPr>
                <a:t>𝐫</a:t>
              </a:r>
              <a:r>
                <a:rPr lang="hr-HR" sz="1200" b="1" i="0" baseline="30000">
                  <a:latin typeface="Cambria Math" panose="02040503050406030204" pitchFamily="18" charset="0"/>
                  <a:ea typeface="Cambria Math" panose="02040503050406030204" pitchFamily="18" charset="0"/>
                </a:rPr>
                <a:t>𝐏</a:t>
              </a:r>
              <a:endParaRPr lang="hr-HR" sz="1200" b="1" i="0">
                <a:latin typeface="Cambria Math" panose="02040503050406030204" pitchFamily="18"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7</xdr:col>
      <xdr:colOff>619125</xdr:colOff>
      <xdr:row>2</xdr:row>
      <xdr:rowOff>261938</xdr:rowOff>
    </xdr:from>
    <xdr:to>
      <xdr:col>7</xdr:col>
      <xdr:colOff>3476625</xdr:colOff>
      <xdr:row>3</xdr:row>
      <xdr:rowOff>242888</xdr:rowOff>
    </xdr:to>
    <xdr:pic>
      <xdr:nvPicPr>
        <xdr:cNvPr id="3" name="Picture 2">
          <a:extLst>
            <a:ext uri="{FF2B5EF4-FFF2-40B4-BE49-F238E27FC236}">
              <a16:creationId xmlns:a16="http://schemas.microsoft.com/office/drawing/2014/main" id="{CB764077-7892-9A37-89DD-5703C6EAE3D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98844" y="726282"/>
          <a:ext cx="28575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783025</xdr:colOff>
      <xdr:row>15</xdr:row>
      <xdr:rowOff>232832</xdr:rowOff>
    </xdr:from>
    <xdr:to>
      <xdr:col>7</xdr:col>
      <xdr:colOff>3355731</xdr:colOff>
      <xdr:row>16</xdr:row>
      <xdr:rowOff>293139</xdr:rowOff>
    </xdr:to>
    <xdr:pic>
      <xdr:nvPicPr>
        <xdr:cNvPr id="4" name="Picture 3">
          <a:extLst>
            <a:ext uri="{FF2B5EF4-FFF2-40B4-BE49-F238E27FC236}">
              <a16:creationId xmlns:a16="http://schemas.microsoft.com/office/drawing/2014/main" id="{A91F2164-7928-C0C6-DC79-396ED9ACDFA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41679" y="4848794"/>
          <a:ext cx="2572706" cy="368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1573696</xdr:colOff>
      <xdr:row>5</xdr:row>
      <xdr:rowOff>240196</xdr:rowOff>
    </xdr:from>
    <xdr:to>
      <xdr:col>7</xdr:col>
      <xdr:colOff>2507146</xdr:colOff>
      <xdr:row>6</xdr:row>
      <xdr:rowOff>410817</xdr:rowOff>
    </xdr:to>
    <xdr:pic>
      <xdr:nvPicPr>
        <xdr:cNvPr id="5" name="Picture 4">
          <a:extLst>
            <a:ext uri="{FF2B5EF4-FFF2-40B4-BE49-F238E27FC236}">
              <a16:creationId xmlns:a16="http://schemas.microsoft.com/office/drawing/2014/main" id="{0965E004-E595-44F2-F3AD-C6B1647D072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59109" y="1482587"/>
          <a:ext cx="933450" cy="477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1598544</xdr:colOff>
      <xdr:row>18</xdr:row>
      <xdr:rowOff>249115</xdr:rowOff>
    </xdr:from>
    <xdr:to>
      <xdr:col>7</xdr:col>
      <xdr:colOff>2789616</xdr:colOff>
      <xdr:row>19</xdr:row>
      <xdr:rowOff>302315</xdr:rowOff>
    </xdr:to>
    <xdr:pic>
      <xdr:nvPicPr>
        <xdr:cNvPr id="7" name="Picture 6">
          <a:extLst>
            <a:ext uri="{FF2B5EF4-FFF2-40B4-BE49-F238E27FC236}">
              <a16:creationId xmlns:a16="http://schemas.microsoft.com/office/drawing/2014/main" id="{A92DF650-BEB5-55E6-CE7B-D9EBD49E00F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57198" y="5788269"/>
          <a:ext cx="1191072" cy="360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1325218</xdr:colOff>
      <xdr:row>36</xdr:row>
      <xdr:rowOff>49697</xdr:rowOff>
    </xdr:from>
    <xdr:to>
      <xdr:col>7</xdr:col>
      <xdr:colOff>2748253</xdr:colOff>
      <xdr:row>36</xdr:row>
      <xdr:rowOff>372719</xdr:rowOff>
    </xdr:to>
    <mc:AlternateContent xmlns:mc="http://schemas.openxmlformats.org/markup-compatibility/2006" xmlns:a14="http://schemas.microsoft.com/office/drawing/2010/main">
      <mc:Choice Requires="a14">
        <xdr:sp macro="" textlink="">
          <xdr:nvSpPr>
            <xdr:cNvPr id="8" name="Text Box 1">
              <a:extLst>
                <a:ext uri="{FF2B5EF4-FFF2-40B4-BE49-F238E27FC236}">
                  <a16:creationId xmlns:a16="http://schemas.microsoft.com/office/drawing/2014/main" id="{04D142B2-3242-2846-E58E-525A106F4049}"/>
                </a:ext>
              </a:extLst>
            </xdr:cNvPr>
            <xdr:cNvSpPr txBox="1"/>
          </xdr:nvSpPr>
          <xdr:spPr>
            <a:xfrm>
              <a:off x="10510631" y="9144001"/>
              <a:ext cx="1423035" cy="323022"/>
            </a:xfrm>
            <a:prstGeom prst="rect">
              <a:avLst/>
            </a:prstGeom>
            <a:noFill/>
            <a:ln>
              <a:noFill/>
            </a:ln>
            <a:effectLst/>
          </xdr:spPr>
          <xdr:txBody>
            <a:bodyPr wrap="square" lIns="0" tIns="0" rIns="0" bIns="0" rtlCol="0" anchor="t">
              <a:noAutofit/>
            </a:bodyPr>
            <a:lstStyle/>
            <a:p>
              <a:pPr algn="ctr">
                <a:lnSpc>
                  <a:spcPct val="115000"/>
                </a:lnSpc>
                <a:spcBef>
                  <a:spcPts val="1000"/>
                </a:spcBef>
                <a:spcAft>
                  <a:spcPts val="1000"/>
                </a:spcAft>
              </a:pP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0000"/>
                  </a:solidFill>
                  <a:effectLst/>
                  <a:latin typeface="Calibri" panose="020F0502020204030204" pitchFamily="34" charset="0"/>
                  <a:ea typeface="Cambria Math" panose="02040503050406030204" pitchFamily="18" charset="0"/>
                  <a:cs typeface="Calibri" panose="020F0502020204030204" pitchFamily="34" charset="0"/>
                </a:rPr>
                <a:t>VV,preostalo</a:t>
              </a: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 </a:t>
              </a:r>
              <a14:m>
                <m:oMath xmlns:m="http://schemas.openxmlformats.org/officeDocument/2006/math">
                  <m:r>
                    <a:rPr lang="hr-HR" sz="1000" b="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m:t>
                  </m:r>
                  <m:f>
                    <m:fPr>
                      <m:ctrlPr>
                        <a:rPr lang="hr-HR" sz="12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ctrlPr>
                    </m:fPr>
                    <m:num>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𝐕𝐕</m:t>
                      </m:r>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m:t>
                      </m:r>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𝟏𝟎𝟎</m:t>
                      </m:r>
                    </m:num>
                    <m:den>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𝐩𝐫𝐞𝐨𝐬𝐭𝐚𝐥𝐨</m:t>
                      </m:r>
                    </m:den>
                  </m:f>
                </m:oMath>
              </a14:m>
              <a:endParaRPr lang="hr-HR" sz="1000">
                <a:effectLst/>
                <a:latin typeface="Calibri" panose="020F0502020204030204" pitchFamily="34" charset="0"/>
                <a:ea typeface="Meiryo" panose="020B0604030504040204" pitchFamily="34" charset="-128"/>
                <a:cs typeface="Times New Roman" panose="02020603050405020304" pitchFamily="18" charset="0"/>
              </a:endParaRPr>
            </a:p>
          </xdr:txBody>
        </xdr:sp>
      </mc:Choice>
      <mc:Fallback xmlns="">
        <xdr:sp macro="" textlink="">
          <xdr:nvSpPr>
            <xdr:cNvPr id="8" name="Text Box 1">
              <a:extLst>
                <a:ext uri="{FF2B5EF4-FFF2-40B4-BE49-F238E27FC236}">
                  <a16:creationId xmlns:a16="http://schemas.microsoft.com/office/drawing/2014/main" id="{04D142B2-3242-2846-E58E-525A106F4049}"/>
                </a:ext>
              </a:extLst>
            </xdr:cNvPr>
            <xdr:cNvSpPr txBox="1"/>
          </xdr:nvSpPr>
          <xdr:spPr>
            <a:xfrm>
              <a:off x="10510631" y="9144001"/>
              <a:ext cx="1423035" cy="323022"/>
            </a:xfrm>
            <a:prstGeom prst="rect">
              <a:avLst/>
            </a:prstGeom>
            <a:noFill/>
            <a:ln>
              <a:noFill/>
            </a:ln>
            <a:effectLst/>
          </xdr:spPr>
          <xdr:txBody>
            <a:bodyPr wrap="square" lIns="0" tIns="0" rIns="0" bIns="0" rtlCol="0" anchor="t">
              <a:noAutofit/>
            </a:bodyPr>
            <a:lstStyle/>
            <a:p>
              <a:pPr algn="ctr">
                <a:lnSpc>
                  <a:spcPct val="115000"/>
                </a:lnSpc>
                <a:spcBef>
                  <a:spcPts val="1000"/>
                </a:spcBef>
                <a:spcAft>
                  <a:spcPts val="1000"/>
                </a:spcAft>
              </a:pP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0000"/>
                  </a:solidFill>
                  <a:effectLst/>
                  <a:latin typeface="Calibri" panose="020F0502020204030204" pitchFamily="34" charset="0"/>
                  <a:ea typeface="Cambria Math" panose="02040503050406030204" pitchFamily="18" charset="0"/>
                  <a:cs typeface="Calibri" panose="020F0502020204030204" pitchFamily="34" charset="0"/>
                </a:rPr>
                <a:t>VV,preostalo</a:t>
              </a: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 </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2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𝐕𝐕</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∗𝟏𝟎𝟎</a:t>
              </a:r>
              <a:r>
                <a:rPr lang="hr-HR" sz="12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𝐩𝐫𝐞𝐨𝐬𝐭𝐚𝐥𝐨</a:t>
              </a:r>
              <a:endParaRPr lang="hr-HR" sz="1000">
                <a:effectLst/>
                <a:latin typeface="Calibri" panose="020F0502020204030204" pitchFamily="34" charset="0"/>
                <a:ea typeface="Meiryo" panose="020B0604030504040204" pitchFamily="34" charset="-128"/>
                <a:cs typeface="Times New Roman" panose="02020603050405020304" pitchFamily="18" charset="0"/>
              </a:endParaRPr>
            </a:p>
          </xdr:txBody>
        </xdr:sp>
      </mc:Fallback>
    </mc:AlternateContent>
    <xdr:clientData/>
  </xdr:twoCellAnchor>
  <xdr:twoCellAnchor>
    <xdr:from>
      <xdr:col>7</xdr:col>
      <xdr:colOff>1325218</xdr:colOff>
      <xdr:row>37</xdr:row>
      <xdr:rowOff>49697</xdr:rowOff>
    </xdr:from>
    <xdr:to>
      <xdr:col>7</xdr:col>
      <xdr:colOff>2748253</xdr:colOff>
      <xdr:row>37</xdr:row>
      <xdr:rowOff>372719</xdr:rowOff>
    </xdr:to>
    <mc:AlternateContent xmlns:mc="http://schemas.openxmlformats.org/markup-compatibility/2006" xmlns:a14="http://schemas.microsoft.com/office/drawing/2010/main">
      <mc:Choice Requires="a14">
        <xdr:sp macro="" textlink="">
          <xdr:nvSpPr>
            <xdr:cNvPr id="9" name="Text Box 1">
              <a:extLst>
                <a:ext uri="{FF2B5EF4-FFF2-40B4-BE49-F238E27FC236}">
                  <a16:creationId xmlns:a16="http://schemas.microsoft.com/office/drawing/2014/main" id="{A13A78AD-B7A2-41ED-B01C-7BE637D0E624}"/>
                </a:ext>
              </a:extLst>
            </xdr:cNvPr>
            <xdr:cNvSpPr txBox="1"/>
          </xdr:nvSpPr>
          <xdr:spPr>
            <a:xfrm>
              <a:off x="10510631" y="9144001"/>
              <a:ext cx="1423035" cy="323022"/>
            </a:xfrm>
            <a:prstGeom prst="rect">
              <a:avLst/>
            </a:prstGeom>
            <a:noFill/>
            <a:ln>
              <a:noFill/>
            </a:ln>
            <a:effectLst/>
          </xdr:spPr>
          <xdr:txBody>
            <a:bodyPr wrap="square" lIns="0" tIns="0" rIns="0" bIns="0" rtlCol="0" anchor="t">
              <a:noAutofit/>
            </a:bodyPr>
            <a:lstStyle/>
            <a:p>
              <a:pPr algn="ctr">
                <a:lnSpc>
                  <a:spcPct val="115000"/>
                </a:lnSpc>
                <a:spcBef>
                  <a:spcPts val="1000"/>
                </a:spcBef>
                <a:spcAft>
                  <a:spcPts val="1000"/>
                </a:spcAft>
              </a:pP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0000"/>
                  </a:solidFill>
                  <a:effectLst/>
                  <a:latin typeface="Calibri" panose="020F0502020204030204" pitchFamily="34" charset="0"/>
                  <a:ea typeface="Cambria Math" panose="02040503050406030204" pitchFamily="18" charset="0"/>
                  <a:cs typeface="Calibri" panose="020F0502020204030204" pitchFamily="34" charset="0"/>
                </a:rPr>
                <a:t>VO,preostalo</a:t>
              </a: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 </a:t>
              </a:r>
              <a14:m>
                <m:oMath xmlns:m="http://schemas.openxmlformats.org/officeDocument/2006/math">
                  <m:r>
                    <a:rPr lang="hr-HR" sz="1000" b="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m:t>
                  </m:r>
                  <m:f>
                    <m:fPr>
                      <m:ctrlPr>
                        <a:rPr lang="hr-HR" sz="12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ctrlPr>
                    </m:fPr>
                    <m:num>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𝐕𝐕</m:t>
                      </m:r>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m:t>
                      </m:r>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𝟏𝟎𝟎</m:t>
                      </m:r>
                    </m:num>
                    <m:den>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𝐩𝐫𝐞𝐨𝐬𝐭𝐚𝐥𝐨</m:t>
                      </m:r>
                    </m:den>
                  </m:f>
                </m:oMath>
              </a14:m>
              <a:endParaRPr lang="hr-HR" sz="1000">
                <a:effectLst/>
                <a:latin typeface="Calibri" panose="020F0502020204030204" pitchFamily="34" charset="0"/>
                <a:ea typeface="Meiryo" panose="020B0604030504040204" pitchFamily="34" charset="-128"/>
                <a:cs typeface="Times New Roman" panose="02020603050405020304" pitchFamily="18" charset="0"/>
              </a:endParaRPr>
            </a:p>
          </xdr:txBody>
        </xdr:sp>
      </mc:Choice>
      <mc:Fallback xmlns="">
        <xdr:sp macro="" textlink="">
          <xdr:nvSpPr>
            <xdr:cNvPr id="9" name="Text Box 1">
              <a:extLst>
                <a:ext uri="{FF2B5EF4-FFF2-40B4-BE49-F238E27FC236}">
                  <a16:creationId xmlns:a16="http://schemas.microsoft.com/office/drawing/2014/main" id="{A13A78AD-B7A2-41ED-B01C-7BE637D0E624}"/>
                </a:ext>
              </a:extLst>
            </xdr:cNvPr>
            <xdr:cNvSpPr txBox="1"/>
          </xdr:nvSpPr>
          <xdr:spPr>
            <a:xfrm>
              <a:off x="10510631" y="9144001"/>
              <a:ext cx="1423035" cy="323022"/>
            </a:xfrm>
            <a:prstGeom prst="rect">
              <a:avLst/>
            </a:prstGeom>
            <a:noFill/>
            <a:ln>
              <a:noFill/>
            </a:ln>
            <a:effectLst/>
          </xdr:spPr>
          <xdr:txBody>
            <a:bodyPr wrap="square" lIns="0" tIns="0" rIns="0" bIns="0" rtlCol="0" anchor="t">
              <a:noAutofit/>
            </a:bodyPr>
            <a:lstStyle/>
            <a:p>
              <a:pPr algn="ctr">
                <a:lnSpc>
                  <a:spcPct val="115000"/>
                </a:lnSpc>
                <a:spcBef>
                  <a:spcPts val="1000"/>
                </a:spcBef>
                <a:spcAft>
                  <a:spcPts val="1000"/>
                </a:spcAft>
              </a:pP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0000"/>
                  </a:solidFill>
                  <a:effectLst/>
                  <a:latin typeface="Calibri" panose="020F0502020204030204" pitchFamily="34" charset="0"/>
                  <a:ea typeface="Cambria Math" panose="02040503050406030204" pitchFamily="18" charset="0"/>
                  <a:cs typeface="Calibri" panose="020F0502020204030204" pitchFamily="34" charset="0"/>
                </a:rPr>
                <a:t>VO,preostalo</a:t>
              </a: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 </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2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𝐕𝐕</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∗𝟏𝟎𝟎</a:t>
              </a:r>
              <a:r>
                <a:rPr lang="hr-HR" sz="12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𝐩𝐫𝐞𝐨𝐬𝐭𝐚𝐥𝐨</a:t>
              </a:r>
              <a:endParaRPr lang="hr-HR" sz="1000">
                <a:effectLst/>
                <a:latin typeface="Calibri" panose="020F0502020204030204" pitchFamily="34" charset="0"/>
                <a:ea typeface="Meiryo" panose="020B0604030504040204" pitchFamily="34" charset="-128"/>
                <a:cs typeface="Times New Roman" panose="02020603050405020304" pitchFamily="18" charset="0"/>
              </a:endParaRPr>
            </a:p>
          </xdr:txBody>
        </xdr:sp>
      </mc:Fallback>
    </mc:AlternateContent>
    <xdr:clientData/>
  </xdr:twoCellAnchor>
  <xdr:twoCellAnchor>
    <xdr:from>
      <xdr:col>7</xdr:col>
      <xdr:colOff>1325218</xdr:colOff>
      <xdr:row>38</xdr:row>
      <xdr:rowOff>49697</xdr:rowOff>
    </xdr:from>
    <xdr:to>
      <xdr:col>7</xdr:col>
      <xdr:colOff>2748253</xdr:colOff>
      <xdr:row>38</xdr:row>
      <xdr:rowOff>372719</xdr:rowOff>
    </xdr:to>
    <mc:AlternateContent xmlns:mc="http://schemas.openxmlformats.org/markup-compatibility/2006" xmlns:a14="http://schemas.microsoft.com/office/drawing/2010/main">
      <mc:Choice Requires="a14">
        <xdr:sp macro="" textlink="">
          <xdr:nvSpPr>
            <xdr:cNvPr id="10" name="Text Box 1">
              <a:extLst>
                <a:ext uri="{FF2B5EF4-FFF2-40B4-BE49-F238E27FC236}">
                  <a16:creationId xmlns:a16="http://schemas.microsoft.com/office/drawing/2014/main" id="{23413304-A3F5-402D-9771-0DD0663A56CC}"/>
                </a:ext>
              </a:extLst>
            </xdr:cNvPr>
            <xdr:cNvSpPr txBox="1"/>
          </xdr:nvSpPr>
          <xdr:spPr>
            <a:xfrm>
              <a:off x="10510631" y="9144001"/>
              <a:ext cx="1423035" cy="323022"/>
            </a:xfrm>
            <a:prstGeom prst="rect">
              <a:avLst/>
            </a:prstGeom>
            <a:noFill/>
            <a:ln>
              <a:noFill/>
            </a:ln>
            <a:effectLst/>
          </xdr:spPr>
          <xdr:txBody>
            <a:bodyPr wrap="square" lIns="0" tIns="0" rIns="0" bIns="0" rtlCol="0" anchor="t">
              <a:noAutofit/>
            </a:bodyPr>
            <a:lstStyle/>
            <a:p>
              <a:pPr algn="ctr">
                <a:lnSpc>
                  <a:spcPct val="115000"/>
                </a:lnSpc>
                <a:spcBef>
                  <a:spcPts val="1000"/>
                </a:spcBef>
                <a:spcAft>
                  <a:spcPts val="1000"/>
                </a:spcAft>
              </a:pP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0000"/>
                  </a:solidFill>
                  <a:effectLst/>
                  <a:latin typeface="Calibri" panose="020F0502020204030204" pitchFamily="34" charset="0"/>
                  <a:ea typeface="Cambria Math" panose="02040503050406030204" pitchFamily="18" charset="0"/>
                  <a:cs typeface="Calibri" panose="020F0502020204030204" pitchFamily="34" charset="0"/>
                </a:rPr>
                <a:t>VP i PDI,preostalo</a:t>
              </a: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 </a:t>
              </a:r>
              <a14:m>
                <m:oMath xmlns:m="http://schemas.openxmlformats.org/officeDocument/2006/math">
                  <m:r>
                    <a:rPr lang="hr-HR" sz="1000" b="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m:t>
                  </m:r>
                  <m:f>
                    <m:fPr>
                      <m:ctrlPr>
                        <a:rPr lang="hr-HR" sz="12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ctrlPr>
                    </m:fPr>
                    <m:num>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𝐕𝐕</m:t>
                      </m:r>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m:t>
                      </m:r>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𝟏𝟎𝟎</m:t>
                      </m:r>
                    </m:num>
                    <m:den>
                      <m:r>
                        <a:rPr lang="hr-HR" sz="1000" b="1" i="1">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𝐐</m:t>
                      </m:r>
                      <m:r>
                        <a:rPr lang="hr-HR" sz="1000" b="1" i="1"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𝐫</m:t>
                      </m:r>
                      <m:r>
                        <a:rPr lang="hr-HR" sz="1000" b="1" i="1"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m:t>𝐩𝐫𝐞𝐨𝐬𝐭𝐚𝐥𝐨</m:t>
                      </m:r>
                    </m:den>
                  </m:f>
                </m:oMath>
              </a14:m>
              <a:endParaRPr lang="hr-HR" sz="1000">
                <a:effectLst/>
                <a:latin typeface="Calibri" panose="020F0502020204030204" pitchFamily="34" charset="0"/>
                <a:ea typeface="Meiryo" panose="020B0604030504040204" pitchFamily="34" charset="-128"/>
                <a:cs typeface="Times New Roman" panose="02020603050405020304" pitchFamily="18" charset="0"/>
              </a:endParaRPr>
            </a:p>
          </xdr:txBody>
        </xdr:sp>
      </mc:Choice>
      <mc:Fallback xmlns="">
        <xdr:sp macro="" textlink="">
          <xdr:nvSpPr>
            <xdr:cNvPr id="10" name="Text Box 1">
              <a:extLst>
                <a:ext uri="{FF2B5EF4-FFF2-40B4-BE49-F238E27FC236}">
                  <a16:creationId xmlns:a16="http://schemas.microsoft.com/office/drawing/2014/main" id="{23413304-A3F5-402D-9771-0DD0663A56CC}"/>
                </a:ext>
              </a:extLst>
            </xdr:cNvPr>
            <xdr:cNvSpPr txBox="1"/>
          </xdr:nvSpPr>
          <xdr:spPr>
            <a:xfrm>
              <a:off x="10510631" y="9144001"/>
              <a:ext cx="1423035" cy="323022"/>
            </a:xfrm>
            <a:prstGeom prst="rect">
              <a:avLst/>
            </a:prstGeom>
            <a:noFill/>
            <a:ln>
              <a:noFill/>
            </a:ln>
            <a:effectLst/>
          </xdr:spPr>
          <xdr:txBody>
            <a:bodyPr wrap="square" lIns="0" tIns="0" rIns="0" bIns="0" rtlCol="0" anchor="t">
              <a:noAutofit/>
            </a:bodyPr>
            <a:lstStyle/>
            <a:p>
              <a:pPr algn="ctr">
                <a:lnSpc>
                  <a:spcPct val="115000"/>
                </a:lnSpc>
                <a:spcBef>
                  <a:spcPts val="1000"/>
                </a:spcBef>
                <a:spcAft>
                  <a:spcPts val="1000"/>
                </a:spcAft>
              </a:pP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SP</a:t>
              </a:r>
              <a:r>
                <a:rPr lang="hr-HR" sz="1000" b="1" baseline="30000">
                  <a:solidFill>
                    <a:srgbClr val="000000"/>
                  </a:solidFill>
                  <a:effectLst/>
                  <a:latin typeface="Calibri" panose="020F0502020204030204" pitchFamily="34" charset="0"/>
                  <a:ea typeface="Cambria Math" panose="02040503050406030204" pitchFamily="18" charset="0"/>
                  <a:cs typeface="Calibri" panose="020F0502020204030204" pitchFamily="34" charset="0"/>
                </a:rPr>
                <a:t>VP i PDI,preostalo</a:t>
              </a:r>
              <a:r>
                <a:rPr lang="hr-HR" sz="1000" b="1">
                  <a:solidFill>
                    <a:srgbClr val="000000"/>
                  </a:solidFill>
                  <a:effectLst/>
                  <a:latin typeface="Calibri" panose="020F0502020204030204" pitchFamily="34" charset="0"/>
                  <a:ea typeface="Cambria Math" panose="02040503050406030204" pitchFamily="18" charset="0"/>
                  <a:cs typeface="Calibri" panose="020F0502020204030204" pitchFamily="34" charset="0"/>
                </a:rPr>
                <a:t> </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2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𝐕𝐕</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∗𝟏𝟎𝟎</a:t>
              </a:r>
              <a:r>
                <a:rPr lang="hr-HR" sz="12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a:t>
              </a:r>
              <a:r>
                <a:rPr lang="hr-HR" sz="1000" b="1" i="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𝐐</a:t>
              </a:r>
              <a:r>
                <a:rPr lang="hr-HR" sz="1000" b="1" i="0" baseline="-25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𝐫</a:t>
              </a:r>
              <a:r>
                <a:rPr lang="hr-HR" sz="1000" b="1" i="0" baseline="30000">
                  <a:solidFill>
                    <a:srgbClr val="000000"/>
                  </a:solidFill>
                  <a:effectLst/>
                  <a:latin typeface="Cambria Math" panose="02040503050406030204" pitchFamily="18" charset="0"/>
                  <a:ea typeface="Cambria Math" panose="02040503050406030204" pitchFamily="18" charset="0"/>
                  <a:cs typeface="Calibri" panose="020F0502020204030204" pitchFamily="34" charset="0"/>
                </a:rPr>
                <a:t>𝐩𝐫𝐞𝐨𝐬𝐭𝐚𝐥𝐨</a:t>
              </a:r>
              <a:endParaRPr lang="hr-HR" sz="1000">
                <a:effectLst/>
                <a:latin typeface="Calibri" panose="020F0502020204030204" pitchFamily="34" charset="0"/>
                <a:ea typeface="Meiryo" panose="020B0604030504040204" pitchFamily="34" charset="-128"/>
                <a:cs typeface="Times New Roman" panose="02020603050405020304" pitchFamily="18" charset="0"/>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1171889</xdr:colOff>
      <xdr:row>15</xdr:row>
      <xdr:rowOff>90435</xdr:rowOff>
    </xdr:from>
    <xdr:to>
      <xdr:col>8</xdr:col>
      <xdr:colOff>2286314</xdr:colOff>
      <xdr:row>16</xdr:row>
      <xdr:rowOff>338085</xdr:rowOff>
    </xdr:to>
    <xdr:pic>
      <xdr:nvPicPr>
        <xdr:cNvPr id="2" name="Picture 1">
          <a:extLst>
            <a:ext uri="{FF2B5EF4-FFF2-40B4-BE49-F238E27FC236}">
              <a16:creationId xmlns:a16="http://schemas.microsoft.com/office/drawing/2014/main" id="{032BAD84-4A6F-4747-BC21-1E9FB305B4D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42466" y="3643993"/>
          <a:ext cx="1114425" cy="40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936067</xdr:colOff>
      <xdr:row>18</xdr:row>
      <xdr:rowOff>113253</xdr:rowOff>
    </xdr:from>
    <xdr:to>
      <xdr:col>8</xdr:col>
      <xdr:colOff>2536267</xdr:colOff>
      <xdr:row>19</xdr:row>
      <xdr:rowOff>370428</xdr:rowOff>
    </xdr:to>
    <xdr:pic>
      <xdr:nvPicPr>
        <xdr:cNvPr id="3" name="Picture 2">
          <a:extLst>
            <a:ext uri="{FF2B5EF4-FFF2-40B4-BE49-F238E27FC236}">
              <a16:creationId xmlns:a16="http://schemas.microsoft.com/office/drawing/2014/main" id="{3B810DE3-E423-4628-BA3B-9AA220BB6F5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06644" y="4340888"/>
          <a:ext cx="1600200" cy="425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882895</xdr:colOff>
      <xdr:row>21</xdr:row>
      <xdr:rowOff>90854</xdr:rowOff>
    </xdr:from>
    <xdr:to>
      <xdr:col>8</xdr:col>
      <xdr:colOff>2473570</xdr:colOff>
      <xdr:row>22</xdr:row>
      <xdr:rowOff>309929</xdr:rowOff>
    </xdr:to>
    <xdr:pic>
      <xdr:nvPicPr>
        <xdr:cNvPr id="4" name="Picture 3">
          <a:extLst>
            <a:ext uri="{FF2B5EF4-FFF2-40B4-BE49-F238E27FC236}">
              <a16:creationId xmlns:a16="http://schemas.microsoft.com/office/drawing/2014/main" id="{84ABFB18-2E59-4545-B016-774AE15EF07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53472" y="5051181"/>
          <a:ext cx="1590675" cy="387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962233</xdr:colOff>
      <xdr:row>24</xdr:row>
      <xdr:rowOff>120580</xdr:rowOff>
    </xdr:from>
    <xdr:to>
      <xdr:col>8</xdr:col>
      <xdr:colOff>2571958</xdr:colOff>
      <xdr:row>25</xdr:row>
      <xdr:rowOff>377755</xdr:rowOff>
    </xdr:to>
    <xdr:pic>
      <xdr:nvPicPr>
        <xdr:cNvPr id="5" name="Picture 4">
          <a:extLst>
            <a:ext uri="{FF2B5EF4-FFF2-40B4-BE49-F238E27FC236}">
              <a16:creationId xmlns:a16="http://schemas.microsoft.com/office/drawing/2014/main" id="{E8B84458-48C8-4FB2-B487-02CA5EA497F6}"/>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32810" y="5923503"/>
          <a:ext cx="1609725" cy="425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883627</xdr:colOff>
      <xdr:row>27</xdr:row>
      <xdr:rowOff>137119</xdr:rowOff>
    </xdr:from>
    <xdr:to>
      <xdr:col>8</xdr:col>
      <xdr:colOff>2560027</xdr:colOff>
      <xdr:row>28</xdr:row>
      <xdr:rowOff>356194</xdr:rowOff>
    </xdr:to>
    <xdr:pic>
      <xdr:nvPicPr>
        <xdr:cNvPr id="6" name="Picture 5">
          <a:extLst>
            <a:ext uri="{FF2B5EF4-FFF2-40B4-BE49-F238E27FC236}">
              <a16:creationId xmlns:a16="http://schemas.microsoft.com/office/drawing/2014/main" id="{15A01E21-5753-4A47-BD65-0EBB64580975}"/>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54204" y="5888754"/>
          <a:ext cx="1676400" cy="387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1280013</xdr:colOff>
      <xdr:row>31</xdr:row>
      <xdr:rowOff>86458</xdr:rowOff>
    </xdr:from>
    <xdr:to>
      <xdr:col>8</xdr:col>
      <xdr:colOff>2365863</xdr:colOff>
      <xdr:row>32</xdr:row>
      <xdr:rowOff>315058</xdr:rowOff>
    </xdr:to>
    <xdr:pic>
      <xdr:nvPicPr>
        <xdr:cNvPr id="7" name="Picture 6">
          <a:extLst>
            <a:ext uri="{FF2B5EF4-FFF2-40B4-BE49-F238E27FC236}">
              <a16:creationId xmlns:a16="http://schemas.microsoft.com/office/drawing/2014/main" id="{9B8F066D-935D-4E99-8EA5-42B61220DB7D}"/>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50590" y="6622073"/>
          <a:ext cx="1085850" cy="382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1131863</xdr:colOff>
      <xdr:row>35</xdr:row>
      <xdr:rowOff>81036</xdr:rowOff>
    </xdr:from>
    <xdr:to>
      <xdr:col>8</xdr:col>
      <xdr:colOff>2533943</xdr:colOff>
      <xdr:row>36</xdr:row>
      <xdr:rowOff>345831</xdr:rowOff>
    </xdr:to>
    <xdr:pic>
      <xdr:nvPicPr>
        <xdr:cNvPr id="8" name="Picture 7">
          <a:extLst>
            <a:ext uri="{FF2B5EF4-FFF2-40B4-BE49-F238E27FC236}">
              <a16:creationId xmlns:a16="http://schemas.microsoft.com/office/drawing/2014/main" id="{903D3B8A-F7A7-4C85-8BF8-4574596FB76D}"/>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2440" y="7246767"/>
          <a:ext cx="1402080" cy="41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1181100</xdr:colOff>
      <xdr:row>42</xdr:row>
      <xdr:rowOff>97937</xdr:rowOff>
    </xdr:from>
    <xdr:to>
      <xdr:col>8</xdr:col>
      <xdr:colOff>2560320</xdr:colOff>
      <xdr:row>43</xdr:row>
      <xdr:rowOff>353207</xdr:rowOff>
    </xdr:to>
    <xdr:pic>
      <xdr:nvPicPr>
        <xdr:cNvPr id="9" name="Picture 8">
          <a:extLst>
            <a:ext uri="{FF2B5EF4-FFF2-40B4-BE49-F238E27FC236}">
              <a16:creationId xmlns:a16="http://schemas.microsoft.com/office/drawing/2014/main" id="{A9E9F312-B37F-4281-99E9-EC8D20A3D253}"/>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51677" y="9227283"/>
          <a:ext cx="1379220" cy="40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1004745</xdr:colOff>
      <xdr:row>34</xdr:row>
      <xdr:rowOff>105665</xdr:rowOff>
    </xdr:from>
    <xdr:to>
      <xdr:col>8</xdr:col>
      <xdr:colOff>2452545</xdr:colOff>
      <xdr:row>35</xdr:row>
      <xdr:rowOff>374019</xdr:rowOff>
    </xdr:to>
    <xdr:pic>
      <xdr:nvPicPr>
        <xdr:cNvPr id="2" name="Picture 1">
          <a:extLst>
            <a:ext uri="{FF2B5EF4-FFF2-40B4-BE49-F238E27FC236}">
              <a16:creationId xmlns:a16="http://schemas.microsoft.com/office/drawing/2014/main" id="{CEDFC588-6A37-4B2E-BAE7-3953C34FC1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511553" y="9462146"/>
          <a:ext cx="1447800" cy="422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1115460</xdr:colOff>
      <xdr:row>37</xdr:row>
      <xdr:rowOff>151011</xdr:rowOff>
    </xdr:from>
    <xdr:to>
      <xdr:col>8</xdr:col>
      <xdr:colOff>2582310</xdr:colOff>
      <xdr:row>38</xdr:row>
      <xdr:rowOff>416246</xdr:rowOff>
    </xdr:to>
    <xdr:pic>
      <xdr:nvPicPr>
        <xdr:cNvPr id="6" name="Picture 5">
          <a:extLst>
            <a:ext uri="{FF2B5EF4-FFF2-40B4-BE49-F238E27FC236}">
              <a16:creationId xmlns:a16="http://schemas.microsoft.com/office/drawing/2014/main" id="{6E0533E4-FE61-7CFF-C8F2-3F1793A265D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22268" y="10408703"/>
          <a:ext cx="1466850" cy="44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883779</xdr:colOff>
      <xdr:row>40</xdr:row>
      <xdr:rowOff>151995</xdr:rowOff>
    </xdr:from>
    <xdr:to>
      <xdr:col>8</xdr:col>
      <xdr:colOff>2903079</xdr:colOff>
      <xdr:row>41</xdr:row>
      <xdr:rowOff>437088</xdr:rowOff>
    </xdr:to>
    <xdr:pic>
      <xdr:nvPicPr>
        <xdr:cNvPr id="7" name="Picture 6">
          <a:extLst>
            <a:ext uri="{FF2B5EF4-FFF2-40B4-BE49-F238E27FC236}">
              <a16:creationId xmlns:a16="http://schemas.microsoft.com/office/drawing/2014/main" id="{A9E1798B-03A6-1F46-EB06-8A7193ECDB3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390587" y="11325553"/>
          <a:ext cx="2019300" cy="468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571498</xdr:colOff>
      <xdr:row>1</xdr:row>
      <xdr:rowOff>41414</xdr:rowOff>
    </xdr:from>
    <xdr:to>
      <xdr:col>7</xdr:col>
      <xdr:colOff>1635672</xdr:colOff>
      <xdr:row>1</xdr:row>
      <xdr:rowOff>260620</xdr:rowOff>
    </xdr:to>
    <xdr:pic>
      <xdr:nvPicPr>
        <xdr:cNvPr id="3" name="Picture 2">
          <a:extLst>
            <a:ext uri="{FF2B5EF4-FFF2-40B4-BE49-F238E27FC236}">
              <a16:creationId xmlns:a16="http://schemas.microsoft.com/office/drawing/2014/main" id="{8D17AAF6-1944-987F-BE33-3B5ED1128C6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81998" y="520948"/>
          <a:ext cx="1064174" cy="219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737152</xdr:colOff>
      <xdr:row>5</xdr:row>
      <xdr:rowOff>16565</xdr:rowOff>
    </xdr:from>
    <xdr:to>
      <xdr:col>7</xdr:col>
      <xdr:colOff>1767391</xdr:colOff>
      <xdr:row>5</xdr:row>
      <xdr:rowOff>381000</xdr:rowOff>
    </xdr:to>
    <xdr:pic>
      <xdr:nvPicPr>
        <xdr:cNvPr id="5" name="Picture 4">
          <a:extLst>
            <a:ext uri="{FF2B5EF4-FFF2-40B4-BE49-F238E27FC236}">
              <a16:creationId xmlns:a16="http://schemas.microsoft.com/office/drawing/2014/main" id="{1A18AC2E-30B6-C090-7BC6-C6EC5F5B592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55935" y="1780761"/>
          <a:ext cx="1030239" cy="364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438979</xdr:colOff>
      <xdr:row>8</xdr:row>
      <xdr:rowOff>115956</xdr:rowOff>
    </xdr:from>
    <xdr:to>
      <xdr:col>7</xdr:col>
      <xdr:colOff>2161761</xdr:colOff>
      <xdr:row>9</xdr:row>
      <xdr:rowOff>372993</xdr:rowOff>
    </xdr:to>
    <xdr:pic>
      <xdr:nvPicPr>
        <xdr:cNvPr id="7" name="Picture 6">
          <a:extLst>
            <a:ext uri="{FF2B5EF4-FFF2-40B4-BE49-F238E27FC236}">
              <a16:creationId xmlns:a16="http://schemas.microsoft.com/office/drawing/2014/main" id="{E797AF5A-A03F-7CDE-7221-DB3B3890ACA5}"/>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7762" y="2923760"/>
          <a:ext cx="1722782" cy="4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748863</xdr:colOff>
      <xdr:row>0</xdr:row>
      <xdr:rowOff>405066</xdr:rowOff>
    </xdr:from>
    <xdr:to>
      <xdr:col>7</xdr:col>
      <xdr:colOff>1701362</xdr:colOff>
      <xdr:row>2</xdr:row>
      <xdr:rowOff>8539</xdr:rowOff>
    </xdr:to>
    <xdr:pic>
      <xdr:nvPicPr>
        <xdr:cNvPr id="5" name="Picture 4">
          <a:extLst>
            <a:ext uri="{FF2B5EF4-FFF2-40B4-BE49-F238E27FC236}">
              <a16:creationId xmlns:a16="http://schemas.microsoft.com/office/drawing/2014/main" id="{33754E45-1FE3-3BD9-8184-5B0441BE4D0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59363" y="405066"/>
          <a:ext cx="952499" cy="503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935933</xdr:colOff>
      <xdr:row>36</xdr:row>
      <xdr:rowOff>115958</xdr:rowOff>
    </xdr:from>
    <xdr:to>
      <xdr:col>7</xdr:col>
      <xdr:colOff>2020954</xdr:colOff>
      <xdr:row>37</xdr:row>
      <xdr:rowOff>394455</xdr:rowOff>
    </xdr:to>
    <xdr:pic>
      <xdr:nvPicPr>
        <xdr:cNvPr id="2" name="Picture 1">
          <a:extLst>
            <a:ext uri="{FF2B5EF4-FFF2-40B4-BE49-F238E27FC236}">
              <a16:creationId xmlns:a16="http://schemas.microsoft.com/office/drawing/2014/main" id="{3026CDCB-2195-9000-09F6-C08125E8934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25976" y="7827067"/>
          <a:ext cx="1085021" cy="510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919370</xdr:colOff>
      <xdr:row>40</xdr:row>
      <xdr:rowOff>242287</xdr:rowOff>
    </xdr:from>
    <xdr:to>
      <xdr:col>7</xdr:col>
      <xdr:colOff>1996109</xdr:colOff>
      <xdr:row>41</xdr:row>
      <xdr:rowOff>405434</xdr:rowOff>
    </xdr:to>
    <xdr:pic>
      <xdr:nvPicPr>
        <xdr:cNvPr id="3" name="Picture 2">
          <a:extLst>
            <a:ext uri="{FF2B5EF4-FFF2-40B4-BE49-F238E27FC236}">
              <a16:creationId xmlns:a16="http://schemas.microsoft.com/office/drawing/2014/main" id="{846A1AC2-2162-6CD7-3CB2-543A324922A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09413" y="9237200"/>
          <a:ext cx="1076739" cy="502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927653</xdr:colOff>
      <xdr:row>44</xdr:row>
      <xdr:rowOff>222922</xdr:rowOff>
    </xdr:from>
    <xdr:to>
      <xdr:col>7</xdr:col>
      <xdr:colOff>2037522</xdr:colOff>
      <xdr:row>45</xdr:row>
      <xdr:rowOff>405434</xdr:rowOff>
    </xdr:to>
    <xdr:pic>
      <xdr:nvPicPr>
        <xdr:cNvPr id="4" name="Picture 3">
          <a:extLst>
            <a:ext uri="{FF2B5EF4-FFF2-40B4-BE49-F238E27FC236}">
              <a16:creationId xmlns:a16="http://schemas.microsoft.com/office/drawing/2014/main" id="{D5FC7487-83BA-B290-89C7-4AFFB73511EB}"/>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17696" y="10609313"/>
          <a:ext cx="1109869" cy="522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etodologija_Smjernice_studeni%202023\final\Osnovna%20tablica%20podataka%20i%20izracuna_Podloga%20za%20izradu%20smjernica%20za%20CVU_19%201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sheetName val="01_Prijava_OPEX"/>
      <sheetName val="02_Prijava_CAPEX"/>
      <sheetName val="03_Prijava_individualni ODV"/>
      <sheetName val="04_a_Izračun RDP"/>
      <sheetName val="04_b_izracun_RDP_drugom ispo."/>
      <sheetName val="05.a_Fiksni dio"/>
      <sheetName val="05_b_Varijabilni dio"/>
      <sheetName val="CVU_drugom isporučitelju"/>
      <sheetName val="06_Prijava uskl. RDP-a i CVU-a"/>
      <sheetName val="07_Prijava kor. RDP-a i CVU-a"/>
      <sheetName val="08_Prijava kor. RDP-a za NZR"/>
      <sheetName val="09_Formula NZR"/>
    </sheetNames>
    <sheetDataSet>
      <sheetData sheetId="0"/>
      <sheetData sheetId="1"/>
      <sheetData sheetId="2"/>
      <sheetData sheetId="3"/>
      <sheetData sheetId="4">
        <row r="16">
          <cell r="C16" t="str">
            <v>euro</v>
          </cell>
        </row>
        <row r="17">
          <cell r="C17" t="str">
            <v>euro</v>
          </cell>
        </row>
        <row r="22">
          <cell r="C22" t="str">
            <v>euro</v>
          </cell>
        </row>
        <row r="31">
          <cell r="C31" t="str">
            <v>euro</v>
          </cell>
        </row>
        <row r="32">
          <cell r="C32" t="str">
            <v>euro</v>
          </cell>
        </row>
        <row r="37">
          <cell r="C37" t="str">
            <v>euro</v>
          </cell>
        </row>
        <row r="46">
          <cell r="C46" t="str">
            <v>euro</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3:R16"/>
  <sheetViews>
    <sheetView tabSelected="1" workbookViewId="0">
      <selection activeCell="N16" sqref="N16"/>
    </sheetView>
  </sheetViews>
  <sheetFormatPr defaultRowHeight="14.4" x14ac:dyDescent="0.3"/>
  <sheetData>
    <row r="3" spans="6:18" ht="15" thickBot="1" x14ac:dyDescent="0.35"/>
    <row r="4" spans="6:18" x14ac:dyDescent="0.3">
      <c r="F4" s="322" t="s">
        <v>1009</v>
      </c>
      <c r="G4" s="323"/>
      <c r="H4" s="323"/>
      <c r="I4" s="323"/>
      <c r="J4" s="323"/>
      <c r="K4" s="323"/>
      <c r="L4" s="323"/>
      <c r="M4" s="323"/>
      <c r="N4" s="323"/>
      <c r="O4" s="323"/>
      <c r="P4" s="323"/>
      <c r="Q4" s="323"/>
      <c r="R4" s="324"/>
    </row>
    <row r="5" spans="6:18" x14ac:dyDescent="0.3">
      <c r="F5" s="325"/>
      <c r="G5" s="326"/>
      <c r="H5" s="326"/>
      <c r="I5" s="326"/>
      <c r="J5" s="326"/>
      <c r="K5" s="326"/>
      <c r="L5" s="326"/>
      <c r="M5" s="326"/>
      <c r="N5" s="326"/>
      <c r="O5" s="326"/>
      <c r="P5" s="326"/>
      <c r="Q5" s="326"/>
      <c r="R5" s="327"/>
    </row>
    <row r="6" spans="6:18" x14ac:dyDescent="0.3">
      <c r="F6" s="325"/>
      <c r="G6" s="326"/>
      <c r="H6" s="326"/>
      <c r="I6" s="326"/>
      <c r="J6" s="326"/>
      <c r="K6" s="326"/>
      <c r="L6" s="326"/>
      <c r="M6" s="326"/>
      <c r="N6" s="326"/>
      <c r="O6" s="326"/>
      <c r="P6" s="326"/>
      <c r="Q6" s="326"/>
      <c r="R6" s="327"/>
    </row>
    <row r="7" spans="6:18" x14ac:dyDescent="0.3">
      <c r="F7" s="325"/>
      <c r="G7" s="326"/>
      <c r="H7" s="326"/>
      <c r="I7" s="326"/>
      <c r="J7" s="326"/>
      <c r="K7" s="326"/>
      <c r="L7" s="326"/>
      <c r="M7" s="326"/>
      <c r="N7" s="326"/>
      <c r="O7" s="326"/>
      <c r="P7" s="326"/>
      <c r="Q7" s="326"/>
      <c r="R7" s="327"/>
    </row>
    <row r="8" spans="6:18" x14ac:dyDescent="0.3">
      <c r="F8" s="325"/>
      <c r="G8" s="326"/>
      <c r="H8" s="326"/>
      <c r="I8" s="326"/>
      <c r="J8" s="326"/>
      <c r="K8" s="326"/>
      <c r="L8" s="326"/>
      <c r="M8" s="326"/>
      <c r="N8" s="326"/>
      <c r="O8" s="326"/>
      <c r="P8" s="326"/>
      <c r="Q8" s="326"/>
      <c r="R8" s="327"/>
    </row>
    <row r="9" spans="6:18" x14ac:dyDescent="0.3">
      <c r="F9" s="325"/>
      <c r="G9" s="326"/>
      <c r="H9" s="326"/>
      <c r="I9" s="326"/>
      <c r="J9" s="326"/>
      <c r="K9" s="326"/>
      <c r="L9" s="326"/>
      <c r="M9" s="326"/>
      <c r="N9" s="326"/>
      <c r="O9" s="326"/>
      <c r="P9" s="326"/>
      <c r="Q9" s="326"/>
      <c r="R9" s="327"/>
    </row>
    <row r="10" spans="6:18" x14ac:dyDescent="0.3">
      <c r="F10" s="325"/>
      <c r="G10" s="326"/>
      <c r="H10" s="326"/>
      <c r="I10" s="326"/>
      <c r="J10" s="326"/>
      <c r="K10" s="326"/>
      <c r="L10" s="326"/>
      <c r="M10" s="326"/>
      <c r="N10" s="326"/>
      <c r="O10" s="326"/>
      <c r="P10" s="326"/>
      <c r="Q10" s="326"/>
      <c r="R10" s="327"/>
    </row>
    <row r="11" spans="6:18" ht="15" thickBot="1" x14ac:dyDescent="0.35">
      <c r="F11" s="328"/>
      <c r="G11" s="329"/>
      <c r="H11" s="329"/>
      <c r="I11" s="329"/>
      <c r="J11" s="329"/>
      <c r="K11" s="329"/>
      <c r="L11" s="329"/>
      <c r="M11" s="329"/>
      <c r="N11" s="329"/>
      <c r="O11" s="329"/>
      <c r="P11" s="329"/>
      <c r="Q11" s="329"/>
      <c r="R11" s="330"/>
    </row>
    <row r="13" spans="6:18" ht="15" thickBot="1" x14ac:dyDescent="0.35">
      <c r="I13" s="213"/>
      <c r="J13" s="213"/>
      <c r="K13" s="213"/>
      <c r="L13" s="213"/>
    </row>
    <row r="14" spans="6:18" ht="31.8" thickBot="1" x14ac:dyDescent="0.65">
      <c r="I14" s="331" t="s">
        <v>1010</v>
      </c>
      <c r="J14" s="332"/>
      <c r="K14" s="332"/>
      <c r="L14" s="333"/>
    </row>
    <row r="15" spans="6:18" ht="15" thickBot="1" x14ac:dyDescent="0.35">
      <c r="I15" s="213"/>
      <c r="J15" s="213"/>
      <c r="K15" s="213"/>
      <c r="L15" s="213"/>
    </row>
    <row r="16" spans="6:18" ht="29.4" thickBot="1" x14ac:dyDescent="0.6">
      <c r="I16" s="334" t="s">
        <v>1158</v>
      </c>
      <c r="J16" s="335"/>
      <c r="K16" s="335"/>
      <c r="L16" s="336"/>
    </row>
  </sheetData>
  <mergeCells count="3">
    <mergeCell ref="F4:R11"/>
    <mergeCell ref="I14:L14"/>
    <mergeCell ref="I16:L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11"/>
  <sheetViews>
    <sheetView topLeftCell="C1" zoomScale="130" zoomScaleNormal="130" workbookViewId="0">
      <pane ySplit="1" topLeftCell="A39" activePane="bottomLeft" state="frozen"/>
      <selection pane="bottomLeft" activeCell="I1" sqref="I1:I46"/>
    </sheetView>
  </sheetViews>
  <sheetFormatPr defaultColWidth="8.88671875" defaultRowHeight="10.199999999999999" x14ac:dyDescent="0.3"/>
  <cols>
    <col min="1" max="1" width="10.6640625" style="104" customWidth="1"/>
    <col min="2" max="2" width="84.33203125" style="21" customWidth="1"/>
    <col min="3" max="3" width="14.6640625" style="4" customWidth="1"/>
    <col min="4" max="7" width="10.109375" style="47" bestFit="1" customWidth="1"/>
    <col min="8" max="8" width="11.33203125" style="47" bestFit="1" customWidth="1"/>
    <col min="9" max="9" width="59.6640625" style="4" customWidth="1"/>
    <col min="10" max="16384" width="8.88671875" style="21"/>
  </cols>
  <sheetData>
    <row r="1" spans="1:9" ht="34.950000000000003" customHeight="1" thickBot="1" x14ac:dyDescent="0.35">
      <c r="A1" s="73" t="s">
        <v>999</v>
      </c>
      <c r="B1" s="203" t="s">
        <v>994</v>
      </c>
      <c r="C1" s="41" t="s">
        <v>727</v>
      </c>
      <c r="D1" s="301" t="s">
        <v>420</v>
      </c>
      <c r="E1" s="301" t="s">
        <v>421</v>
      </c>
      <c r="F1" s="301" t="s">
        <v>422</v>
      </c>
      <c r="G1" s="301" t="s">
        <v>423</v>
      </c>
      <c r="H1" s="306" t="s">
        <v>1117</v>
      </c>
      <c r="I1" s="309" t="s">
        <v>57</v>
      </c>
    </row>
    <row r="2" spans="1:9" ht="12" x14ac:dyDescent="0.3">
      <c r="A2" s="100" t="str">
        <f>'R4_Izračun RDP od CVU'!A3</f>
        <v>4.I.1.</v>
      </c>
      <c r="B2" s="215" t="s">
        <v>1118</v>
      </c>
      <c r="C2" s="128" t="s">
        <v>728</v>
      </c>
      <c r="D2" s="78" t="e">
        <f>'R4_Izračun RDP od CVU'!D3</f>
        <v>#DIV/0!</v>
      </c>
      <c r="E2" s="78" t="e">
        <f>'R4_Izračun RDP od CVU'!E3</f>
        <v>#DIV/0!</v>
      </c>
      <c r="F2" s="78" t="e">
        <f>'R4_Izračun RDP od CVU'!F3</f>
        <v>#DIV/0!</v>
      </c>
      <c r="G2" s="78" t="e">
        <f>'R4_Izračun RDP od CVU'!G3</f>
        <v>#DIV/0!</v>
      </c>
      <c r="H2" s="224" t="e">
        <f>'R4_Izračun RDP od CVU'!H3</f>
        <v>#DIV/0!</v>
      </c>
      <c r="I2" s="236" t="s">
        <v>1119</v>
      </c>
    </row>
    <row r="3" spans="1:9" ht="12.6" x14ac:dyDescent="0.3">
      <c r="A3" s="100" t="s">
        <v>98</v>
      </c>
      <c r="B3" s="215" t="s">
        <v>1120</v>
      </c>
      <c r="C3" s="128" t="s">
        <v>728</v>
      </c>
      <c r="D3" s="79"/>
      <c r="E3" s="79"/>
      <c r="F3" s="79"/>
      <c r="G3" s="79"/>
      <c r="H3" s="248"/>
      <c r="I3" s="236"/>
    </row>
    <row r="4" spans="1:9" ht="12.6" x14ac:dyDescent="0.3">
      <c r="A4" s="100" t="s">
        <v>584</v>
      </c>
      <c r="B4" s="215" t="s">
        <v>1121</v>
      </c>
      <c r="C4" s="128" t="s">
        <v>728</v>
      </c>
      <c r="D4" s="79"/>
      <c r="E4" s="79"/>
      <c r="F4" s="79"/>
      <c r="G4" s="79"/>
      <c r="H4" s="248"/>
      <c r="I4" s="236"/>
    </row>
    <row r="5" spans="1:9" ht="12" x14ac:dyDescent="0.3">
      <c r="A5" s="100" t="str">
        <f>A3</f>
        <v>4.1.1.</v>
      </c>
      <c r="B5" s="302" t="str">
        <f>B3</f>
        <v>RDPF,PTr - Regulatorno dopušteni prihod iz fiksnog dijela cijene vodnih usluga za punu tarifu</v>
      </c>
      <c r="C5" s="128" t="s">
        <v>728</v>
      </c>
      <c r="D5" s="78">
        <f>D3</f>
        <v>0</v>
      </c>
      <c r="E5" s="78">
        <f>E3</f>
        <v>0</v>
      </c>
      <c r="F5" s="78">
        <f>F3</f>
        <v>0</v>
      </c>
      <c r="G5" s="78">
        <f>G3</f>
        <v>0</v>
      </c>
      <c r="H5" s="224">
        <f>H3</f>
        <v>0</v>
      </c>
      <c r="I5" s="236" t="s">
        <v>1122</v>
      </c>
    </row>
    <row r="6" spans="1:9" ht="12.6" x14ac:dyDescent="0.3">
      <c r="A6" s="100" t="s">
        <v>729</v>
      </c>
      <c r="B6" s="215" t="s">
        <v>1123</v>
      </c>
      <c r="C6" s="128" t="s">
        <v>728</v>
      </c>
      <c r="D6" s="79"/>
      <c r="E6" s="79"/>
      <c r="F6" s="79"/>
      <c r="G6" s="79"/>
      <c r="H6" s="248"/>
      <c r="I6" s="310"/>
    </row>
    <row r="7" spans="1:9" ht="12.6" x14ac:dyDescent="0.3">
      <c r="A7" s="100" t="s">
        <v>730</v>
      </c>
      <c r="B7" s="215" t="s">
        <v>1124</v>
      </c>
      <c r="C7" s="128" t="s">
        <v>728</v>
      </c>
      <c r="D7" s="79"/>
      <c r="E7" s="79"/>
      <c r="F7" s="79"/>
      <c r="G7" s="79"/>
      <c r="H7" s="248"/>
      <c r="I7" s="311"/>
    </row>
    <row r="8" spans="1:9" ht="12.6" x14ac:dyDescent="0.3">
      <c r="A8" s="100" t="s">
        <v>731</v>
      </c>
      <c r="B8" s="215" t="s">
        <v>1125</v>
      </c>
      <c r="C8" s="128" t="s">
        <v>728</v>
      </c>
      <c r="D8" s="79"/>
      <c r="E8" s="79"/>
      <c r="F8" s="79"/>
      <c r="G8" s="79"/>
      <c r="H8" s="248"/>
      <c r="I8" s="311"/>
    </row>
    <row r="9" spans="1:9" ht="12.6" x14ac:dyDescent="0.3">
      <c r="A9" s="100" t="s">
        <v>732</v>
      </c>
      <c r="B9" s="215" t="s">
        <v>1126</v>
      </c>
      <c r="C9" s="128" t="s">
        <v>728</v>
      </c>
      <c r="D9" s="79"/>
      <c r="E9" s="79"/>
      <c r="F9" s="79"/>
      <c r="G9" s="79"/>
      <c r="H9" s="248"/>
      <c r="I9" s="311"/>
    </row>
    <row r="10" spans="1:9" ht="12" x14ac:dyDescent="0.3">
      <c r="A10" s="100" t="str">
        <f>A3</f>
        <v>4.1.1.</v>
      </c>
      <c r="B10" s="215" t="str">
        <f t="shared" ref="B10:H13" si="0">B3</f>
        <v>RDPF,PTr - Regulatorno dopušteni prihod iz fiksnog dijela cijene vodnih usluga za punu tarifu</v>
      </c>
      <c r="C10" s="128" t="str">
        <f t="shared" si="0"/>
        <v>euro</v>
      </c>
      <c r="D10" s="78">
        <f>D3</f>
        <v>0</v>
      </c>
      <c r="E10" s="128">
        <f t="shared" si="0"/>
        <v>0</v>
      </c>
      <c r="F10" s="128">
        <f t="shared" si="0"/>
        <v>0</v>
      </c>
      <c r="G10" s="128">
        <f t="shared" si="0"/>
        <v>0</v>
      </c>
      <c r="H10" s="259">
        <f t="shared" si="0"/>
        <v>0</v>
      </c>
      <c r="I10" s="236" t="s">
        <v>1127</v>
      </c>
    </row>
    <row r="11" spans="1:9" ht="20.399999999999999" x14ac:dyDescent="0.3">
      <c r="A11" s="100" t="s">
        <v>733</v>
      </c>
      <c r="B11" s="215" t="s">
        <v>1128</v>
      </c>
      <c r="C11" s="128" t="str">
        <f t="shared" si="0"/>
        <v>euro</v>
      </c>
      <c r="D11" s="79"/>
      <c r="E11" s="79"/>
      <c r="F11" s="79"/>
      <c r="G11" s="79"/>
      <c r="H11" s="248"/>
      <c r="I11" s="311"/>
    </row>
    <row r="12" spans="1:9" ht="20.399999999999999" x14ac:dyDescent="0.3">
      <c r="A12" s="100" t="s">
        <v>734</v>
      </c>
      <c r="B12" s="215" t="s">
        <v>1129</v>
      </c>
      <c r="C12" s="128" t="str">
        <f t="shared" si="0"/>
        <v>euro</v>
      </c>
      <c r="D12" s="79"/>
      <c r="E12" s="79"/>
      <c r="F12" s="79"/>
      <c r="G12" s="79"/>
      <c r="H12" s="248"/>
      <c r="I12" s="311"/>
    </row>
    <row r="13" spans="1:9" ht="20.399999999999999" x14ac:dyDescent="0.3">
      <c r="A13" s="100" t="s">
        <v>735</v>
      </c>
      <c r="B13" s="215" t="s">
        <v>1130</v>
      </c>
      <c r="C13" s="128" t="str">
        <f t="shared" si="0"/>
        <v>euro</v>
      </c>
      <c r="D13" s="79"/>
      <c r="E13" s="79"/>
      <c r="F13" s="79"/>
      <c r="G13" s="79"/>
      <c r="H13" s="248"/>
      <c r="I13" s="311"/>
    </row>
    <row r="14" spans="1:9" ht="12" x14ac:dyDescent="0.3">
      <c r="A14" s="100" t="str">
        <f>A4</f>
        <v>4.4.2.</v>
      </c>
      <c r="B14" s="215" t="str">
        <f>B4</f>
        <v>RDPF,STr - Regulatorno dopušteni prihod iz fiksnog dijela cijene vodnih usluga za socijalnu tarifu</v>
      </c>
      <c r="C14" s="46" t="str">
        <f t="shared" ref="C14:H14" si="1">C4</f>
        <v>euro</v>
      </c>
      <c r="D14" s="112">
        <f>D4</f>
        <v>0</v>
      </c>
      <c r="E14" s="46">
        <f t="shared" si="1"/>
        <v>0</v>
      </c>
      <c r="F14" s="46">
        <f t="shared" si="1"/>
        <v>0</v>
      </c>
      <c r="G14" s="46">
        <f t="shared" si="1"/>
        <v>0</v>
      </c>
      <c r="H14" s="231">
        <f t="shared" si="1"/>
        <v>0</v>
      </c>
      <c r="I14" s="236" t="s">
        <v>1131</v>
      </c>
    </row>
    <row r="15" spans="1:9" ht="20.399999999999999" x14ac:dyDescent="0.3">
      <c r="A15" s="100" t="s">
        <v>736</v>
      </c>
      <c r="B15" s="215" t="s">
        <v>1132</v>
      </c>
      <c r="C15" s="128" t="str">
        <f t="shared" ref="C15" si="2">C8</f>
        <v>euro</v>
      </c>
      <c r="D15" s="79"/>
      <c r="E15" s="79"/>
      <c r="F15" s="79"/>
      <c r="G15" s="79"/>
      <c r="H15" s="248"/>
      <c r="I15" s="311"/>
    </row>
    <row r="16" spans="1:9" ht="10.8" thickBot="1" x14ac:dyDescent="0.35">
      <c r="A16" s="103"/>
      <c r="B16" s="303" t="s">
        <v>737</v>
      </c>
      <c r="C16" s="128"/>
      <c r="D16" s="78"/>
      <c r="E16" s="78"/>
      <c r="F16" s="78"/>
      <c r="G16" s="78"/>
      <c r="H16" s="224"/>
      <c r="I16" s="236"/>
    </row>
    <row r="17" spans="1:9" ht="29.25" customHeight="1" thickBot="1" x14ac:dyDescent="0.35">
      <c r="A17" s="100" t="s">
        <v>738</v>
      </c>
      <c r="B17" s="304" t="s">
        <v>1133</v>
      </c>
      <c r="C17" s="128" t="s">
        <v>739</v>
      </c>
      <c r="D17" s="40" t="e">
        <f>D18/(D19*12)</f>
        <v>#DIV/0!</v>
      </c>
      <c r="E17" s="40" t="e">
        <f t="shared" ref="E17:G17" si="3">E18/(E19*12)</f>
        <v>#DIV/0!</v>
      </c>
      <c r="F17" s="40" t="e">
        <f t="shared" si="3"/>
        <v>#DIV/0!</v>
      </c>
      <c r="G17" s="40" t="e">
        <f t="shared" si="3"/>
        <v>#DIV/0!</v>
      </c>
      <c r="H17" s="307" t="e">
        <f t="shared" ref="H17" si="4">H18/(H19*48)</f>
        <v>#DIV/0!</v>
      </c>
      <c r="I17" s="312"/>
    </row>
    <row r="18" spans="1:9" x14ac:dyDescent="0.3">
      <c r="A18" s="100" t="str">
        <f>A3</f>
        <v>4.1.1.</v>
      </c>
      <c r="B18" s="215" t="str">
        <f>B3</f>
        <v>RDPF,PTr - Regulatorno dopušteni prihod iz fiksnog dijela cijene vodnih usluga za punu tarifu</v>
      </c>
      <c r="C18" s="128" t="s">
        <v>728</v>
      </c>
      <c r="D18" s="305">
        <f>D3</f>
        <v>0</v>
      </c>
      <c r="E18" s="305">
        <f t="shared" ref="E18:H18" si="5">E3</f>
        <v>0</v>
      </c>
      <c r="F18" s="305">
        <f t="shared" si="5"/>
        <v>0</v>
      </c>
      <c r="G18" s="305">
        <f t="shared" si="5"/>
        <v>0</v>
      </c>
      <c r="H18" s="308">
        <f t="shared" si="5"/>
        <v>0</v>
      </c>
      <c r="I18" s="311"/>
    </row>
    <row r="19" spans="1:9" ht="12.6" thickBot="1" x14ac:dyDescent="0.35">
      <c r="A19" s="100" t="s">
        <v>740</v>
      </c>
      <c r="B19" s="134" t="s">
        <v>1134</v>
      </c>
      <c r="C19" s="128" t="s">
        <v>741</v>
      </c>
      <c r="D19" s="79"/>
      <c r="E19" s="79"/>
      <c r="F19" s="79"/>
      <c r="G19" s="79"/>
      <c r="H19" s="248"/>
      <c r="I19" s="311"/>
    </row>
    <row r="20" spans="1:9" ht="33" customHeight="1" thickBot="1" x14ac:dyDescent="0.25">
      <c r="A20" s="100" t="s">
        <v>742</v>
      </c>
      <c r="B20" s="304" t="s">
        <v>1135</v>
      </c>
      <c r="C20" s="128" t="s">
        <v>739</v>
      </c>
      <c r="D20" s="40" t="e">
        <f>D21/(D22*12)</f>
        <v>#DIV/0!</v>
      </c>
      <c r="E20" s="40" t="e">
        <f t="shared" ref="E20:G20" si="6">E21/(E22*12)</f>
        <v>#DIV/0!</v>
      </c>
      <c r="F20" s="40" t="e">
        <f t="shared" si="6"/>
        <v>#DIV/0!</v>
      </c>
      <c r="G20" s="40" t="e">
        <f t="shared" si="6"/>
        <v>#DIV/0!</v>
      </c>
      <c r="H20" s="307" t="e">
        <f t="shared" ref="H20" si="7">H21/(H22*48)</f>
        <v>#DIV/0!</v>
      </c>
      <c r="I20" s="313"/>
    </row>
    <row r="21" spans="1:9" x14ac:dyDescent="0.3">
      <c r="A21" s="100" t="str">
        <f>A6</f>
        <v>4.1.1.1.</v>
      </c>
      <c r="B21" s="215" t="str">
        <f>B6</f>
        <v>RDPF,PT,KUĆr - Regulatorno dopušteni prihod iz fiksnog dijela cijene vodnih usluga za punu tarifu za kategoriju kućanstva</v>
      </c>
      <c r="C21" s="128" t="s">
        <v>728</v>
      </c>
      <c r="D21" s="128">
        <f t="shared" ref="D21:H21" si="8">D6</f>
        <v>0</v>
      </c>
      <c r="E21" s="128">
        <f t="shared" si="8"/>
        <v>0</v>
      </c>
      <c r="F21" s="128">
        <f t="shared" si="8"/>
        <v>0</v>
      </c>
      <c r="G21" s="128">
        <f t="shared" si="8"/>
        <v>0</v>
      </c>
      <c r="H21" s="259">
        <f t="shared" si="8"/>
        <v>0</v>
      </c>
      <c r="I21" s="310"/>
    </row>
    <row r="22" spans="1:9" ht="12.6" thickBot="1" x14ac:dyDescent="0.25">
      <c r="A22" s="100" t="s">
        <v>743</v>
      </c>
      <c r="B22" s="134" t="s">
        <v>1136</v>
      </c>
      <c r="C22" s="128" t="s">
        <v>741</v>
      </c>
      <c r="D22" s="79"/>
      <c r="E22" s="79"/>
      <c r="F22" s="79"/>
      <c r="G22" s="79"/>
      <c r="H22" s="248"/>
      <c r="I22" s="314"/>
    </row>
    <row r="23" spans="1:9" ht="30.75" customHeight="1" thickBot="1" x14ac:dyDescent="0.25">
      <c r="A23" s="100" t="s">
        <v>744</v>
      </c>
      <c r="B23" s="304" t="s">
        <v>1137</v>
      </c>
      <c r="C23" s="128" t="s">
        <v>739</v>
      </c>
      <c r="D23" s="40" t="e">
        <f>D24/(D25*12)</f>
        <v>#DIV/0!</v>
      </c>
      <c r="E23" s="40" t="e">
        <f t="shared" ref="E23:G23" si="9">E24/(E25*12)</f>
        <v>#DIV/0!</v>
      </c>
      <c r="F23" s="40" t="e">
        <f t="shared" si="9"/>
        <v>#DIV/0!</v>
      </c>
      <c r="G23" s="40" t="e">
        <f t="shared" si="9"/>
        <v>#DIV/0!</v>
      </c>
      <c r="H23" s="307" t="e">
        <f t="shared" ref="H23" si="10">H24/(H25*48)</f>
        <v>#DIV/0!</v>
      </c>
      <c r="I23" s="313"/>
    </row>
    <row r="24" spans="1:9" x14ac:dyDescent="0.3">
      <c r="A24" s="100" t="str">
        <f>A7</f>
        <v>4.1.1.2.</v>
      </c>
      <c r="B24" s="215" t="str">
        <f>B7</f>
        <v>RDPF,PT,POSr - Regulatorno dopušteni prihod iz fiksnog dijela cijene vodnih usluga za punu tarifu za kategoriju poslovni korisnici</v>
      </c>
      <c r="C24" s="46" t="str">
        <f>C7</f>
        <v>euro</v>
      </c>
      <c r="D24" s="78">
        <f>D7</f>
        <v>0</v>
      </c>
      <c r="E24" s="78">
        <f t="shared" ref="E24:H24" si="11">E7</f>
        <v>0</v>
      </c>
      <c r="F24" s="78">
        <f t="shared" si="11"/>
        <v>0</v>
      </c>
      <c r="G24" s="78">
        <f t="shared" si="11"/>
        <v>0</v>
      </c>
      <c r="H24" s="224">
        <f t="shared" si="11"/>
        <v>0</v>
      </c>
      <c r="I24" s="310"/>
    </row>
    <row r="25" spans="1:9" ht="12.6" thickBot="1" x14ac:dyDescent="0.35">
      <c r="A25" s="100" t="s">
        <v>745</v>
      </c>
      <c r="B25" s="134" t="s">
        <v>1138</v>
      </c>
      <c r="C25" s="128" t="s">
        <v>741</v>
      </c>
      <c r="D25" s="79"/>
      <c r="E25" s="79"/>
      <c r="F25" s="79"/>
      <c r="G25" s="79"/>
      <c r="H25" s="248"/>
      <c r="I25" s="311"/>
    </row>
    <row r="26" spans="1:9" ht="32.25" customHeight="1" thickBot="1" x14ac:dyDescent="0.25">
      <c r="A26" s="100" t="s">
        <v>746</v>
      </c>
      <c r="B26" s="304" t="s">
        <v>1139</v>
      </c>
      <c r="C26" s="128" t="s">
        <v>739</v>
      </c>
      <c r="D26" s="40" t="e">
        <f>D27/(D28*12)</f>
        <v>#DIV/0!</v>
      </c>
      <c r="E26" s="40" t="e">
        <f t="shared" ref="E26:G26" si="12">E27/(E28*12)</f>
        <v>#DIV/0!</v>
      </c>
      <c r="F26" s="40" t="e">
        <f t="shared" si="12"/>
        <v>#DIV/0!</v>
      </c>
      <c r="G26" s="40" t="e">
        <f t="shared" si="12"/>
        <v>#DIV/0!</v>
      </c>
      <c r="H26" s="307" t="e">
        <f t="shared" ref="H26" si="13">H27/(H28*48)</f>
        <v>#DIV/0!</v>
      </c>
      <c r="I26" s="313"/>
    </row>
    <row r="27" spans="1:9" x14ac:dyDescent="0.3">
      <c r="A27" s="100" t="str">
        <f>A8</f>
        <v>4.1.1.3.</v>
      </c>
      <c r="B27" s="215" t="str">
        <f>B8</f>
        <v>RDPF,PT,NEPr - Regulatorno dopušteni prihod iz fiksnog dijela cijene vodnih usluga za punu tarifu za kategoriju neprofitni korisnici</v>
      </c>
      <c r="C27" s="128" t="str">
        <f>C8</f>
        <v>euro</v>
      </c>
      <c r="D27" s="78">
        <f>D8</f>
        <v>0</v>
      </c>
      <c r="E27" s="78">
        <f t="shared" ref="E27:H27" si="14">E8</f>
        <v>0</v>
      </c>
      <c r="F27" s="78">
        <f t="shared" si="14"/>
        <v>0</v>
      </c>
      <c r="G27" s="78">
        <f t="shared" si="14"/>
        <v>0</v>
      </c>
      <c r="H27" s="224">
        <f t="shared" si="14"/>
        <v>0</v>
      </c>
      <c r="I27" s="310"/>
    </row>
    <row r="28" spans="1:9" ht="12.6" thickBot="1" x14ac:dyDescent="0.35">
      <c r="A28" s="100" t="s">
        <v>747</v>
      </c>
      <c r="B28" s="134" t="s">
        <v>1140</v>
      </c>
      <c r="C28" s="128" t="s">
        <v>741</v>
      </c>
      <c r="D28" s="79"/>
      <c r="E28" s="79"/>
      <c r="F28" s="79"/>
      <c r="G28" s="79"/>
      <c r="H28" s="248"/>
      <c r="I28" s="311"/>
    </row>
    <row r="29" spans="1:9" ht="32.25" customHeight="1" thickBot="1" x14ac:dyDescent="0.25">
      <c r="A29" s="100" t="s">
        <v>748</v>
      </c>
      <c r="B29" s="304" t="s">
        <v>1141</v>
      </c>
      <c r="C29" s="128" t="s">
        <v>739</v>
      </c>
      <c r="D29" s="40" t="e">
        <f>D30/(D31*12)</f>
        <v>#DIV/0!</v>
      </c>
      <c r="E29" s="40" t="e">
        <f t="shared" ref="E29:G29" si="15">E30/(E31*12)</f>
        <v>#DIV/0!</v>
      </c>
      <c r="F29" s="40" t="e">
        <f t="shared" si="15"/>
        <v>#DIV/0!</v>
      </c>
      <c r="G29" s="40" t="e">
        <f t="shared" si="15"/>
        <v>#DIV/0!</v>
      </c>
      <c r="H29" s="307" t="e">
        <f t="shared" ref="H29" si="16">H30/(H31*48)</f>
        <v>#DIV/0!</v>
      </c>
      <c r="I29" s="313"/>
    </row>
    <row r="30" spans="1:9" ht="20.399999999999999" x14ac:dyDescent="0.3">
      <c r="A30" s="100" t="str">
        <f>A9</f>
        <v>4.1.1.4.</v>
      </c>
      <c r="B30" s="215" t="str">
        <f>B9</f>
        <v>RDPF,PT,POLJr - Regulatorno dopušteni prihod iz fiksnog dijela cijene vodnih usluga za punu tarifu za kategoriju poljoprivredni korisnici</v>
      </c>
      <c r="C30" s="46" t="str">
        <f>C9</f>
        <v>euro</v>
      </c>
      <c r="D30" s="78">
        <f>D9</f>
        <v>0</v>
      </c>
      <c r="E30" s="78">
        <f t="shared" ref="E30:H30" si="17">E9</f>
        <v>0</v>
      </c>
      <c r="F30" s="78">
        <f t="shared" si="17"/>
        <v>0</v>
      </c>
      <c r="G30" s="78">
        <f t="shared" si="17"/>
        <v>0</v>
      </c>
      <c r="H30" s="224">
        <f t="shared" si="17"/>
        <v>0</v>
      </c>
      <c r="I30" s="310"/>
    </row>
    <row r="31" spans="1:9" ht="12" x14ac:dyDescent="0.3">
      <c r="A31" s="100" t="s">
        <v>749</v>
      </c>
      <c r="B31" s="134" t="s">
        <v>1142</v>
      </c>
      <c r="C31" s="128" t="s">
        <v>741</v>
      </c>
      <c r="D31" s="79"/>
      <c r="E31" s="79"/>
      <c r="F31" s="79"/>
      <c r="G31" s="79"/>
      <c r="H31" s="248"/>
      <c r="I31" s="311"/>
    </row>
    <row r="32" spans="1:9" ht="10.8" thickBot="1" x14ac:dyDescent="0.35">
      <c r="A32" s="103"/>
      <c r="B32" s="303" t="s">
        <v>750</v>
      </c>
      <c r="C32" s="128"/>
      <c r="D32" s="78"/>
      <c r="E32" s="78"/>
      <c r="F32" s="78"/>
      <c r="G32" s="78"/>
      <c r="H32" s="224"/>
      <c r="I32" s="236"/>
    </row>
    <row r="33" spans="1:9" ht="30" customHeight="1" thickBot="1" x14ac:dyDescent="0.25">
      <c r="A33" s="100" t="s">
        <v>751</v>
      </c>
      <c r="B33" s="304" t="s">
        <v>1143</v>
      </c>
      <c r="C33" s="128" t="s">
        <v>739</v>
      </c>
      <c r="D33" s="40" t="e">
        <f>D34/(D35*12)</f>
        <v>#DIV/0!</v>
      </c>
      <c r="E33" s="40" t="e">
        <f t="shared" ref="E33:G33" si="18">E34/(E35*12)</f>
        <v>#DIV/0!</v>
      </c>
      <c r="F33" s="40" t="e">
        <f t="shared" si="18"/>
        <v>#DIV/0!</v>
      </c>
      <c r="G33" s="40" t="e">
        <f t="shared" si="18"/>
        <v>#DIV/0!</v>
      </c>
      <c r="H33" s="307" t="e">
        <f t="shared" ref="H33" si="19">H34/(H35*48)</f>
        <v>#DIV/0!</v>
      </c>
      <c r="I33" s="313"/>
    </row>
    <row r="34" spans="1:9" x14ac:dyDescent="0.3">
      <c r="A34" s="100" t="str">
        <f>A4</f>
        <v>4.4.2.</v>
      </c>
      <c r="B34" s="215" t="str">
        <f t="shared" ref="B34:H34" si="20">B4</f>
        <v>RDPF,STr - Regulatorno dopušteni prihod iz fiksnog dijela cijene vodnih usluga za socijalnu tarifu</v>
      </c>
      <c r="C34" s="128" t="str">
        <f t="shared" si="20"/>
        <v>euro</v>
      </c>
      <c r="D34" s="128">
        <f t="shared" si="20"/>
        <v>0</v>
      </c>
      <c r="E34" s="128">
        <f t="shared" si="20"/>
        <v>0</v>
      </c>
      <c r="F34" s="128">
        <f t="shared" si="20"/>
        <v>0</v>
      </c>
      <c r="G34" s="128">
        <f t="shared" si="20"/>
        <v>0</v>
      </c>
      <c r="H34" s="259">
        <f t="shared" si="20"/>
        <v>0</v>
      </c>
      <c r="I34" s="311"/>
    </row>
    <row r="35" spans="1:9" ht="12" x14ac:dyDescent="0.3">
      <c r="A35" s="100" t="s">
        <v>752</v>
      </c>
      <c r="B35" s="134" t="s">
        <v>1144</v>
      </c>
      <c r="C35" s="128" t="s">
        <v>741</v>
      </c>
      <c r="D35" s="79"/>
      <c r="E35" s="79"/>
      <c r="F35" s="79"/>
      <c r="G35" s="79"/>
      <c r="H35" s="248"/>
      <c r="I35" s="311"/>
    </row>
    <row r="36" spans="1:9" ht="10.8" thickBot="1" x14ac:dyDescent="0.35">
      <c r="A36" s="103"/>
      <c r="B36" s="303" t="s">
        <v>753</v>
      </c>
      <c r="C36" s="128"/>
      <c r="D36" s="78"/>
      <c r="E36" s="78"/>
      <c r="F36" s="78"/>
      <c r="G36" s="78"/>
      <c r="H36" s="224"/>
      <c r="I36" s="236"/>
    </row>
    <row r="37" spans="1:9" ht="33" customHeight="1" thickBot="1" x14ac:dyDescent="0.25">
      <c r="A37" s="100" t="s">
        <v>754</v>
      </c>
      <c r="B37" s="304" t="s">
        <v>1145</v>
      </c>
      <c r="C37" s="128" t="s">
        <v>739</v>
      </c>
      <c r="D37" s="40" t="e">
        <f>D38/(D39*12)</f>
        <v>#DIV/0!</v>
      </c>
      <c r="E37" s="40" t="e">
        <f t="shared" ref="E37:G37" si="21">E38/(E39*12)</f>
        <v>#DIV/0!</v>
      </c>
      <c r="F37" s="40" t="e">
        <f t="shared" si="21"/>
        <v>#DIV/0!</v>
      </c>
      <c r="G37" s="40" t="e">
        <f t="shared" si="21"/>
        <v>#DIV/0!</v>
      </c>
      <c r="H37" s="307" t="e">
        <f t="shared" ref="H37" si="22">H38/(H39*48)</f>
        <v>#DIV/0!</v>
      </c>
      <c r="I37" s="313"/>
    </row>
    <row r="38" spans="1:9" ht="20.399999999999999" x14ac:dyDescent="0.3">
      <c r="A38" s="100" t="str">
        <f>A11</f>
        <v>4.1.1.5.</v>
      </c>
      <c r="B38" s="215" t="str">
        <f t="shared" ref="B38:H38" si="23">B11</f>
        <v>RDPF,PT,Øf1 - planirani prihod od fiksnog dijela cijene vodnih usluga od svih korisnika vodnih usluga unutar skupine korisnika vodnih usluga koji koriste priključnu cijev ø1</v>
      </c>
      <c r="C38" s="128" t="str">
        <f t="shared" si="23"/>
        <v>euro</v>
      </c>
      <c r="D38" s="128">
        <f t="shared" si="23"/>
        <v>0</v>
      </c>
      <c r="E38" s="128">
        <f t="shared" si="23"/>
        <v>0</v>
      </c>
      <c r="F38" s="128">
        <f t="shared" si="23"/>
        <v>0</v>
      </c>
      <c r="G38" s="128">
        <f t="shared" si="23"/>
        <v>0</v>
      </c>
      <c r="H38" s="259">
        <f t="shared" si="23"/>
        <v>0</v>
      </c>
      <c r="I38" s="311"/>
    </row>
    <row r="39" spans="1:9" ht="22.2" x14ac:dyDescent="0.3">
      <c r="A39" s="100" t="s">
        <v>755</v>
      </c>
      <c r="B39" s="134" t="s">
        <v>1146</v>
      </c>
      <c r="C39" s="128" t="s">
        <v>741</v>
      </c>
      <c r="D39" s="79"/>
      <c r="E39" s="79"/>
      <c r="F39" s="79"/>
      <c r="G39" s="79"/>
      <c r="H39" s="248"/>
      <c r="I39" s="311"/>
    </row>
    <row r="40" spans="1:9" ht="22.2" x14ac:dyDescent="0.2">
      <c r="A40" s="100" t="s">
        <v>756</v>
      </c>
      <c r="B40" s="304" t="s">
        <v>1147</v>
      </c>
      <c r="C40" s="128" t="s">
        <v>739</v>
      </c>
      <c r="D40" s="40" t="e">
        <f>D41/(D42*12)</f>
        <v>#DIV/0!</v>
      </c>
      <c r="E40" s="40" t="e">
        <f t="shared" ref="E40:G40" si="24">E41/(E42*12)</f>
        <v>#DIV/0!</v>
      </c>
      <c r="F40" s="40" t="e">
        <f t="shared" si="24"/>
        <v>#DIV/0!</v>
      </c>
      <c r="G40" s="40" t="e">
        <f t="shared" si="24"/>
        <v>#DIV/0!</v>
      </c>
      <c r="H40" s="307" t="e">
        <f t="shared" ref="H40" si="25">H41/(H42*48)</f>
        <v>#DIV/0!</v>
      </c>
      <c r="I40" s="314"/>
    </row>
    <row r="41" spans="1:9" ht="20.399999999999999" x14ac:dyDescent="0.3">
      <c r="A41" s="100" t="str">
        <f>A12</f>
        <v>4.1.1.6.</v>
      </c>
      <c r="B41" s="215" t="str">
        <f t="shared" ref="B41:H41" si="26">B12</f>
        <v>RDPF,PT,Øf2 - planirani prihod od fiksnog dijela cijene vodnih usluga od svih korisnika vodnih usluga unutar skupine korisnika vodnih usluga koji koriste priključnu cijev ø2</v>
      </c>
      <c r="C41" s="128" t="str">
        <f t="shared" si="26"/>
        <v>euro</v>
      </c>
      <c r="D41" s="128">
        <f t="shared" si="26"/>
        <v>0</v>
      </c>
      <c r="E41" s="128">
        <f t="shared" si="26"/>
        <v>0</v>
      </c>
      <c r="F41" s="128">
        <f t="shared" si="26"/>
        <v>0</v>
      </c>
      <c r="G41" s="128">
        <f t="shared" si="26"/>
        <v>0</v>
      </c>
      <c r="H41" s="259">
        <f t="shared" si="26"/>
        <v>0</v>
      </c>
      <c r="I41" s="311"/>
    </row>
    <row r="42" spans="1:9" ht="22.2" x14ac:dyDescent="0.3">
      <c r="A42" s="100" t="s">
        <v>757</v>
      </c>
      <c r="B42" s="134" t="s">
        <v>1148</v>
      </c>
      <c r="C42" s="128" t="s">
        <v>741</v>
      </c>
      <c r="D42" s="79"/>
      <c r="E42" s="79"/>
      <c r="F42" s="79"/>
      <c r="G42" s="79"/>
      <c r="H42" s="248"/>
      <c r="I42" s="311"/>
    </row>
    <row r="43" spans="1:9" ht="10.8" thickBot="1" x14ac:dyDescent="0.25">
      <c r="A43" s="103"/>
      <c r="B43" s="303" t="s">
        <v>758</v>
      </c>
      <c r="C43" s="128"/>
      <c r="D43" s="78"/>
      <c r="E43" s="78"/>
      <c r="F43" s="78"/>
      <c r="G43" s="78"/>
      <c r="H43" s="224"/>
      <c r="I43" s="314"/>
    </row>
    <row r="44" spans="1:9" ht="31.5" customHeight="1" thickBot="1" x14ac:dyDescent="0.25">
      <c r="A44" s="100" t="s">
        <v>756</v>
      </c>
      <c r="B44" s="304" t="s">
        <v>1149</v>
      </c>
      <c r="C44" s="128" t="s">
        <v>739</v>
      </c>
      <c r="D44" s="40" t="e">
        <f>D45/(D46*12)</f>
        <v>#DIV/0!</v>
      </c>
      <c r="E44" s="40" t="e">
        <f t="shared" ref="E44:G44" si="27">E45/(E46*12)</f>
        <v>#DIV/0!</v>
      </c>
      <c r="F44" s="40" t="e">
        <f t="shared" si="27"/>
        <v>#DIV/0!</v>
      </c>
      <c r="G44" s="40" t="e">
        <f t="shared" si="27"/>
        <v>#DIV/0!</v>
      </c>
      <c r="H44" s="307" t="e">
        <f t="shared" ref="H44" si="28">H45/(H46*48)</f>
        <v>#DIV/0!</v>
      </c>
      <c r="I44" s="313"/>
    </row>
    <row r="45" spans="1:9" x14ac:dyDescent="0.3">
      <c r="A45" s="100" t="str">
        <f>A14</f>
        <v>4.4.2.</v>
      </c>
      <c r="B45" s="215" t="str">
        <f t="shared" ref="B45:H45" si="29">B14</f>
        <v>RDPF,STr - Regulatorno dopušteni prihod iz fiksnog dijela cijene vodnih usluga za socijalnu tarifu</v>
      </c>
      <c r="C45" s="128" t="str">
        <f t="shared" si="29"/>
        <v>euro</v>
      </c>
      <c r="D45" s="128">
        <f t="shared" si="29"/>
        <v>0</v>
      </c>
      <c r="E45" s="128">
        <f t="shared" si="29"/>
        <v>0</v>
      </c>
      <c r="F45" s="128">
        <f t="shared" si="29"/>
        <v>0</v>
      </c>
      <c r="G45" s="128">
        <f t="shared" si="29"/>
        <v>0</v>
      </c>
      <c r="H45" s="259">
        <f t="shared" si="29"/>
        <v>0</v>
      </c>
      <c r="I45" s="311"/>
    </row>
    <row r="46" spans="1:9" ht="22.2" x14ac:dyDescent="0.3">
      <c r="A46" s="100" t="s">
        <v>757</v>
      </c>
      <c r="B46" s="134" t="s">
        <v>1150</v>
      </c>
      <c r="C46" s="128" t="s">
        <v>741</v>
      </c>
      <c r="D46" s="79"/>
      <c r="E46" s="79"/>
      <c r="F46" s="79"/>
      <c r="G46" s="79"/>
      <c r="H46" s="248"/>
      <c r="I46" s="315"/>
    </row>
    <row r="48" spans="1:9" ht="10.8" thickBot="1" x14ac:dyDescent="0.35"/>
    <row r="49" spans="1:9" s="71" customFormat="1" ht="63" thickBot="1" x14ac:dyDescent="0.35">
      <c r="A49" s="99"/>
      <c r="B49" s="140" t="s">
        <v>823</v>
      </c>
      <c r="C49" s="72"/>
      <c r="D49" s="98"/>
      <c r="E49" s="98"/>
      <c r="F49" s="98"/>
      <c r="G49" s="98"/>
      <c r="H49" s="98"/>
      <c r="I49" s="72"/>
    </row>
    <row r="100" spans="2:2" ht="20.399999999999999" x14ac:dyDescent="0.3">
      <c r="B100" s="31" t="s">
        <v>783</v>
      </c>
    </row>
    <row r="101" spans="2:2" x14ac:dyDescent="0.3">
      <c r="B101" s="31" t="s">
        <v>787</v>
      </c>
    </row>
    <row r="411" spans="2:2" x14ac:dyDescent="0.3">
      <c r="B411" s="3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4"/>
  <sheetViews>
    <sheetView zoomScale="130" zoomScaleNormal="130" workbookViewId="0">
      <pane ySplit="1" topLeftCell="A35" activePane="bottomLeft" state="frozen"/>
      <selection pane="bottomLeft" activeCell="I37" sqref="I37"/>
    </sheetView>
  </sheetViews>
  <sheetFormatPr defaultColWidth="8.88671875" defaultRowHeight="10.199999999999999" x14ac:dyDescent="0.3"/>
  <cols>
    <col min="1" max="1" width="10.6640625" style="42" customWidth="1"/>
    <col min="2" max="2" width="84.33203125" style="31" customWidth="1"/>
    <col min="3" max="3" width="10.6640625" style="4" customWidth="1"/>
    <col min="4" max="7" width="10.109375" style="47" bestFit="1" customWidth="1"/>
    <col min="8" max="8" width="11.33203125" style="47" bestFit="1" customWidth="1"/>
    <col min="9" max="9" width="59.6640625" style="4" customWidth="1"/>
    <col min="10" max="16384" width="8.88671875" style="21"/>
  </cols>
  <sheetData>
    <row r="1" spans="1:9" ht="28.95" customHeight="1" thickBot="1" x14ac:dyDescent="0.35">
      <c r="A1" s="73" t="s">
        <v>999</v>
      </c>
      <c r="B1" s="204" t="s">
        <v>995</v>
      </c>
      <c r="C1" s="16" t="s">
        <v>727</v>
      </c>
      <c r="D1" s="76" t="s">
        <v>420</v>
      </c>
      <c r="E1" s="76" t="s">
        <v>421</v>
      </c>
      <c r="F1" s="76" t="s">
        <v>422</v>
      </c>
      <c r="G1" s="76" t="s">
        <v>423</v>
      </c>
      <c r="H1" s="247" t="s">
        <v>502</v>
      </c>
      <c r="I1" s="253" t="s">
        <v>57</v>
      </c>
    </row>
    <row r="2" spans="1:9" ht="23.4" thickBot="1" x14ac:dyDescent="0.35">
      <c r="A2" s="10" t="str">
        <f>'R4_Izračun RDP od CVU'!A122</f>
        <v>4.I.VV.</v>
      </c>
      <c r="B2" s="19" t="s">
        <v>941</v>
      </c>
      <c r="C2" s="10" t="str">
        <f>'[1]04_a_Izračun RDP'!C16</f>
        <v>euro</v>
      </c>
      <c r="D2" s="78" t="e">
        <f>'R4_Izračun RDP od CVU'!D122</f>
        <v>#DIV/0!</v>
      </c>
      <c r="E2" s="78" t="e">
        <f>'R4_Izračun RDP od CVU'!E122</f>
        <v>#DIV/0!</v>
      </c>
      <c r="F2" s="78" t="e">
        <f>'R4_Izračun RDP od CVU'!F122</f>
        <v>#DIV/0!</v>
      </c>
      <c r="G2" s="78" t="e">
        <f>'R4_Izračun RDP od CVU'!G122</f>
        <v>#DIV/0!</v>
      </c>
      <c r="H2" s="224" t="e">
        <f>'R4_Izračun RDP od CVU'!H122</f>
        <v>#DIV/0!</v>
      </c>
      <c r="I2" s="254" t="s">
        <v>942</v>
      </c>
    </row>
    <row r="3" spans="1:9" ht="12.6" x14ac:dyDescent="0.3">
      <c r="A3" s="10" t="s">
        <v>579</v>
      </c>
      <c r="B3" s="31" t="s">
        <v>943</v>
      </c>
      <c r="C3" s="10" t="str">
        <f>'[1]04_a_Izračun RDP'!C17</f>
        <v>euro</v>
      </c>
      <c r="D3" s="79"/>
      <c r="E3" s="79"/>
      <c r="F3" s="79"/>
      <c r="G3" s="79"/>
      <c r="H3" s="248"/>
      <c r="I3" s="240"/>
    </row>
    <row r="4" spans="1:9" ht="13.2" thickBot="1" x14ac:dyDescent="0.35">
      <c r="A4" s="10" t="s">
        <v>580</v>
      </c>
      <c r="B4" s="31" t="s">
        <v>944</v>
      </c>
      <c r="C4" s="10" t="str">
        <f>'[1]04_a_Izračun RDP'!C22</f>
        <v>euro</v>
      </c>
      <c r="D4" s="79"/>
      <c r="E4" s="79"/>
      <c r="F4" s="79"/>
      <c r="G4" s="79"/>
      <c r="H4" s="248"/>
      <c r="I4" s="240"/>
    </row>
    <row r="5" spans="1:9" ht="33.6" thickBot="1" x14ac:dyDescent="0.35">
      <c r="A5" s="10" t="str">
        <f>'R4_Izračun RDP od CVU'!A123</f>
        <v>4.I.VO.</v>
      </c>
      <c r="B5" s="19" t="s">
        <v>945</v>
      </c>
      <c r="C5" s="10" t="str">
        <f>'[1]04_a_Izračun RDP'!C31</f>
        <v>euro</v>
      </c>
      <c r="D5" s="78" t="e">
        <f>'R4_Izračun RDP od CVU'!D123</f>
        <v>#DIV/0!</v>
      </c>
      <c r="E5" s="78" t="e">
        <f>'R4_Izračun RDP od CVU'!E123</f>
        <v>#DIV/0!</v>
      </c>
      <c r="F5" s="78" t="e">
        <f>'R4_Izračun RDP od CVU'!F123</f>
        <v>#DIV/0!</v>
      </c>
      <c r="G5" s="78" t="e">
        <f>'R4_Izračun RDP od CVU'!G123</f>
        <v>#DIV/0!</v>
      </c>
      <c r="H5" s="224" t="e">
        <f>'R4_Izračun RDP od CVU'!H123</f>
        <v>#DIV/0!</v>
      </c>
      <c r="I5" s="254" t="s">
        <v>946</v>
      </c>
    </row>
    <row r="6" spans="1:9" ht="22.8" x14ac:dyDescent="0.3">
      <c r="A6" s="10" t="s">
        <v>581</v>
      </c>
      <c r="B6" s="31" t="s">
        <v>947</v>
      </c>
      <c r="C6" s="10" t="str">
        <f>'[1]04_a_Izračun RDP'!C32</f>
        <v>euro</v>
      </c>
      <c r="D6" s="79"/>
      <c r="E6" s="79"/>
      <c r="F6" s="79"/>
      <c r="G6" s="79"/>
      <c r="H6" s="248"/>
      <c r="I6" s="240"/>
    </row>
    <row r="7" spans="1:9" ht="23.4" thickBot="1" x14ac:dyDescent="0.35">
      <c r="A7" s="10" t="s">
        <v>582</v>
      </c>
      <c r="B7" s="31" t="s">
        <v>948</v>
      </c>
      <c r="C7" s="10" t="str">
        <f>'[1]04_a_Izračun RDP'!C37</f>
        <v>euro</v>
      </c>
      <c r="D7" s="79"/>
      <c r="E7" s="79"/>
      <c r="F7" s="79"/>
      <c r="G7" s="79"/>
      <c r="H7" s="248"/>
      <c r="I7" s="240"/>
    </row>
    <row r="8" spans="1:9" ht="23.4" thickBot="1" x14ac:dyDescent="0.35">
      <c r="A8" s="10" t="str">
        <f>'R4_Izračun RDP od CVU'!A124</f>
        <v>4.I.VP i PDI.</v>
      </c>
      <c r="B8" s="19" t="s">
        <v>949</v>
      </c>
      <c r="C8" s="10" t="str">
        <f>'[1]04_a_Izračun RDP'!C46</f>
        <v>euro</v>
      </c>
      <c r="D8" s="78" t="e">
        <f>'R4_Izračun RDP od CVU'!D124</f>
        <v>#DIV/0!</v>
      </c>
      <c r="E8" s="78" t="e">
        <f>'R4_Izračun RDP od CVU'!E124</f>
        <v>#DIV/0!</v>
      </c>
      <c r="F8" s="78" t="e">
        <f>'R4_Izračun RDP od CVU'!F124</f>
        <v>#DIV/0!</v>
      </c>
      <c r="G8" s="78" t="e">
        <f>'R4_Izračun RDP od CVU'!G124</f>
        <v>#DIV/0!</v>
      </c>
      <c r="H8" s="224" t="e">
        <f>'R4_Izračun RDP od CVU'!H124</f>
        <v>#DIV/0!</v>
      </c>
      <c r="I8" s="254" t="s">
        <v>950</v>
      </c>
    </row>
    <row r="9" spans="1:9" ht="22.8" x14ac:dyDescent="0.3">
      <c r="A9" s="10" t="s">
        <v>583</v>
      </c>
      <c r="B9" s="31" t="s">
        <v>951</v>
      </c>
      <c r="C9" s="10" t="str">
        <f>C8</f>
        <v>euro</v>
      </c>
      <c r="D9" s="101"/>
      <c r="E9" s="101"/>
      <c r="F9" s="101"/>
      <c r="G9" s="101"/>
      <c r="H9" s="249"/>
      <c r="I9" s="255"/>
    </row>
    <row r="10" spans="1:9" ht="23.4" thickBot="1" x14ac:dyDescent="0.35">
      <c r="A10" s="10" t="s">
        <v>584</v>
      </c>
      <c r="B10" s="31" t="s">
        <v>952</v>
      </c>
      <c r="C10" s="10" t="str">
        <f>C9</f>
        <v>euro</v>
      </c>
      <c r="D10" s="101"/>
      <c r="E10" s="101"/>
      <c r="F10" s="101"/>
      <c r="G10" s="101"/>
      <c r="H10" s="249"/>
      <c r="I10" s="255"/>
    </row>
    <row r="11" spans="1:9" ht="13.2" thickBot="1" x14ac:dyDescent="0.35">
      <c r="A11" s="10" t="s">
        <v>87</v>
      </c>
      <c r="B11" s="31" t="s">
        <v>953</v>
      </c>
      <c r="C11" s="10" t="s">
        <v>442</v>
      </c>
      <c r="D11" s="11">
        <f>D12+D13</f>
        <v>0</v>
      </c>
      <c r="E11" s="11">
        <f t="shared" ref="E11:G11" si="0">E12+E13</f>
        <v>0</v>
      </c>
      <c r="F11" s="11">
        <f t="shared" si="0"/>
        <v>0</v>
      </c>
      <c r="G11" s="11">
        <f t="shared" si="0"/>
        <v>0</v>
      </c>
      <c r="H11" s="170">
        <f>SUM(D11:G11)</f>
        <v>0</v>
      </c>
      <c r="I11" s="254" t="s">
        <v>954</v>
      </c>
    </row>
    <row r="12" spans="1:9" ht="12.6" x14ac:dyDescent="0.3">
      <c r="A12" s="10" t="s">
        <v>761</v>
      </c>
      <c r="B12" s="129" t="s">
        <v>955</v>
      </c>
      <c r="C12" s="10" t="s">
        <v>442</v>
      </c>
      <c r="D12" s="101"/>
      <c r="E12" s="101"/>
      <c r="F12" s="101"/>
      <c r="G12" s="101"/>
      <c r="H12" s="249"/>
      <c r="I12" s="255"/>
    </row>
    <row r="13" spans="1:9" ht="13.2" thickBot="1" x14ac:dyDescent="0.35">
      <c r="A13" s="10" t="s">
        <v>762</v>
      </c>
      <c r="B13" s="129" t="s">
        <v>956</v>
      </c>
      <c r="C13" s="10" t="s">
        <v>442</v>
      </c>
      <c r="D13" s="101"/>
      <c r="E13" s="101"/>
      <c r="F13" s="101"/>
      <c r="G13" s="101"/>
      <c r="H13" s="249"/>
      <c r="I13" s="255"/>
    </row>
    <row r="14" spans="1:9" ht="13.2" thickBot="1" x14ac:dyDescent="0.35">
      <c r="A14" s="10" t="s">
        <v>88</v>
      </c>
      <c r="B14" s="171" t="s">
        <v>957</v>
      </c>
      <c r="C14" s="10" t="s">
        <v>442</v>
      </c>
      <c r="D14" s="11">
        <f>D15+D16</f>
        <v>0</v>
      </c>
      <c r="E14" s="11">
        <f t="shared" ref="E14:G14" si="1">E15+E16</f>
        <v>0</v>
      </c>
      <c r="F14" s="11">
        <f t="shared" si="1"/>
        <v>0</v>
      </c>
      <c r="G14" s="11">
        <f t="shared" si="1"/>
        <v>0</v>
      </c>
      <c r="H14" s="170">
        <f>SUM(D14:G14)</f>
        <v>0</v>
      </c>
      <c r="I14" s="254" t="s">
        <v>958</v>
      </c>
    </row>
    <row r="15" spans="1:9" ht="12.6" x14ac:dyDescent="0.3">
      <c r="A15" s="10" t="s">
        <v>763</v>
      </c>
      <c r="B15" s="129" t="s">
        <v>959</v>
      </c>
      <c r="C15" s="10" t="s">
        <v>442</v>
      </c>
      <c r="D15" s="101"/>
      <c r="E15" s="101"/>
      <c r="F15" s="101"/>
      <c r="G15" s="101"/>
      <c r="H15" s="249"/>
      <c r="I15" s="255"/>
    </row>
    <row r="16" spans="1:9" ht="13.2" thickBot="1" x14ac:dyDescent="0.35">
      <c r="A16" s="10" t="s">
        <v>764</v>
      </c>
      <c r="B16" s="129" t="s">
        <v>960</v>
      </c>
      <c r="C16" s="10" t="s">
        <v>442</v>
      </c>
      <c r="D16" s="101"/>
      <c r="E16" s="101"/>
      <c r="F16" s="101"/>
      <c r="G16" s="101"/>
      <c r="H16" s="249"/>
      <c r="I16" s="255"/>
    </row>
    <row r="17" spans="1:9" ht="13.2" thickBot="1" x14ac:dyDescent="0.35">
      <c r="A17" s="10" t="s">
        <v>89</v>
      </c>
      <c r="B17" s="171" t="s">
        <v>961</v>
      </c>
      <c r="C17" s="10" t="s">
        <v>442</v>
      </c>
      <c r="D17" s="11">
        <f>D18+D19</f>
        <v>0</v>
      </c>
      <c r="E17" s="11">
        <f t="shared" ref="E17:G17" si="2">E18+E19</f>
        <v>0</v>
      </c>
      <c r="F17" s="11">
        <f t="shared" si="2"/>
        <v>0</v>
      </c>
      <c r="G17" s="11">
        <f t="shared" si="2"/>
        <v>0</v>
      </c>
      <c r="H17" s="170">
        <f>SUM(D17:G17)</f>
        <v>0</v>
      </c>
      <c r="I17" s="254" t="s">
        <v>962</v>
      </c>
    </row>
    <row r="18" spans="1:9" ht="12.6" x14ac:dyDescent="0.3">
      <c r="A18" s="10" t="s">
        <v>765</v>
      </c>
      <c r="B18" s="129" t="s">
        <v>963</v>
      </c>
      <c r="C18" s="10" t="s">
        <v>442</v>
      </c>
      <c r="D18" s="101"/>
      <c r="E18" s="101"/>
      <c r="F18" s="101"/>
      <c r="G18" s="101"/>
      <c r="H18" s="249"/>
      <c r="I18" s="255"/>
    </row>
    <row r="19" spans="1:9" ht="13.2" thickBot="1" x14ac:dyDescent="0.35">
      <c r="A19" s="10" t="s">
        <v>766</v>
      </c>
      <c r="B19" s="129" t="s">
        <v>964</v>
      </c>
      <c r="C19" s="10" t="s">
        <v>442</v>
      </c>
      <c r="D19" s="101"/>
      <c r="E19" s="101"/>
      <c r="F19" s="101"/>
      <c r="G19" s="101"/>
      <c r="H19" s="249"/>
      <c r="I19" s="255"/>
    </row>
    <row r="20" spans="1:9" ht="13.2" thickBot="1" x14ac:dyDescent="0.35">
      <c r="A20" s="10" t="str">
        <f>A12</f>
        <v>4.5.1.</v>
      </c>
      <c r="B20" s="9" t="s">
        <v>965</v>
      </c>
      <c r="C20" s="10" t="str">
        <f t="shared" ref="C20:H24" si="3">C12</f>
        <v>m3</v>
      </c>
      <c r="D20" s="11">
        <f>D12</f>
        <v>0</v>
      </c>
      <c r="E20" s="10">
        <f t="shared" si="3"/>
        <v>0</v>
      </c>
      <c r="F20" s="10">
        <f t="shared" si="3"/>
        <v>0</v>
      </c>
      <c r="G20" s="10">
        <f t="shared" si="3"/>
        <v>0</v>
      </c>
      <c r="H20" s="172">
        <f t="shared" si="3"/>
        <v>0</v>
      </c>
      <c r="I20" s="254" t="s">
        <v>966</v>
      </c>
    </row>
    <row r="21" spans="1:9" ht="12.6" x14ac:dyDescent="0.3">
      <c r="A21" s="10" t="s">
        <v>767</v>
      </c>
      <c r="B21" s="129" t="s">
        <v>967</v>
      </c>
      <c r="C21" s="10" t="str">
        <f t="shared" si="3"/>
        <v>m3</v>
      </c>
      <c r="D21" s="101"/>
      <c r="E21" s="101"/>
      <c r="F21" s="101"/>
      <c r="G21" s="101"/>
      <c r="H21" s="249"/>
      <c r="I21" s="255"/>
    </row>
    <row r="22" spans="1:9" ht="12.6" x14ac:dyDescent="0.3">
      <c r="A22" s="10" t="s">
        <v>768</v>
      </c>
      <c r="B22" s="129" t="s">
        <v>968</v>
      </c>
      <c r="C22" s="10" t="str">
        <f t="shared" si="3"/>
        <v>m3</v>
      </c>
      <c r="D22" s="101"/>
      <c r="E22" s="101"/>
      <c r="F22" s="101"/>
      <c r="G22" s="101"/>
      <c r="H22" s="249"/>
      <c r="I22" s="255"/>
    </row>
    <row r="23" spans="1:9" ht="12.6" x14ac:dyDescent="0.3">
      <c r="A23" s="10" t="s">
        <v>769</v>
      </c>
      <c r="B23" s="129" t="s">
        <v>969</v>
      </c>
      <c r="C23" s="10" t="str">
        <f t="shared" si="3"/>
        <v>m3</v>
      </c>
      <c r="D23" s="101"/>
      <c r="E23" s="101"/>
      <c r="F23" s="101"/>
      <c r="G23" s="101"/>
      <c r="H23" s="249"/>
      <c r="I23" s="255"/>
    </row>
    <row r="24" spans="1:9" ht="25.2" thickBot="1" x14ac:dyDescent="0.35">
      <c r="A24" s="10" t="s">
        <v>770</v>
      </c>
      <c r="B24" s="129" t="s">
        <v>970</v>
      </c>
      <c r="C24" s="10" t="str">
        <f t="shared" si="3"/>
        <v>m3</v>
      </c>
      <c r="D24" s="101"/>
      <c r="E24" s="101"/>
      <c r="F24" s="101"/>
      <c r="G24" s="101"/>
      <c r="H24" s="249"/>
      <c r="I24" s="255"/>
    </row>
    <row r="25" spans="1:9" ht="12.6" thickBot="1" x14ac:dyDescent="0.35">
      <c r="A25" s="10" t="str">
        <f>A15</f>
        <v>4.6.1.</v>
      </c>
      <c r="B25" s="100" t="s">
        <v>971</v>
      </c>
      <c r="C25" s="10" t="str">
        <f t="shared" ref="C25:H25" si="4">C15</f>
        <v>m3</v>
      </c>
      <c r="D25" s="10">
        <f t="shared" si="4"/>
        <v>0</v>
      </c>
      <c r="E25" s="10">
        <f t="shared" si="4"/>
        <v>0</v>
      </c>
      <c r="F25" s="10">
        <f t="shared" si="4"/>
        <v>0</v>
      </c>
      <c r="G25" s="10">
        <f t="shared" si="4"/>
        <v>0</v>
      </c>
      <c r="H25" s="172">
        <f t="shared" si="4"/>
        <v>0</v>
      </c>
      <c r="I25" s="254" t="s">
        <v>972</v>
      </c>
    </row>
    <row r="26" spans="1:9" ht="24.6" x14ac:dyDescent="0.3">
      <c r="A26" s="10" t="s">
        <v>771</v>
      </c>
      <c r="B26" s="129" t="s">
        <v>973</v>
      </c>
      <c r="C26" s="10" t="str">
        <f>C23</f>
        <v>m3</v>
      </c>
      <c r="D26" s="101"/>
      <c r="E26" s="101"/>
      <c r="F26" s="101"/>
      <c r="G26" s="101"/>
      <c r="H26" s="249"/>
      <c r="I26" s="255"/>
    </row>
    <row r="27" spans="1:9" ht="24.6" x14ac:dyDescent="0.3">
      <c r="A27" s="10" t="s">
        <v>772</v>
      </c>
      <c r="B27" s="129" t="s">
        <v>974</v>
      </c>
      <c r="C27" s="10" t="str">
        <f>C24</f>
        <v>m3</v>
      </c>
      <c r="D27" s="101"/>
      <c r="E27" s="101"/>
      <c r="F27" s="101"/>
      <c r="G27" s="101"/>
      <c r="H27" s="249"/>
      <c r="I27" s="255"/>
    </row>
    <row r="28" spans="1:9" ht="24.6" x14ac:dyDescent="0.3">
      <c r="A28" s="10" t="s">
        <v>773</v>
      </c>
      <c r="B28" s="129" t="s">
        <v>975</v>
      </c>
      <c r="C28" s="10" t="str">
        <f t="shared" ref="C28:C32" si="5">C25</f>
        <v>m3</v>
      </c>
      <c r="D28" s="101"/>
      <c r="E28" s="101"/>
      <c r="F28" s="101"/>
      <c r="G28" s="101"/>
      <c r="H28" s="249"/>
      <c r="I28" s="255"/>
    </row>
    <row r="29" spans="1:9" ht="25.2" thickBot="1" x14ac:dyDescent="0.35">
      <c r="A29" s="10" t="s">
        <v>774</v>
      </c>
      <c r="B29" s="129" t="s">
        <v>976</v>
      </c>
      <c r="C29" s="10" t="str">
        <f t="shared" si="5"/>
        <v>m3</v>
      </c>
      <c r="D29" s="101"/>
      <c r="E29" s="101"/>
      <c r="F29" s="101"/>
      <c r="G29" s="101"/>
      <c r="H29" s="249"/>
      <c r="I29" s="255"/>
    </row>
    <row r="30" spans="1:9" ht="12.6" thickBot="1" x14ac:dyDescent="0.35">
      <c r="A30" s="10" t="str">
        <f>A18</f>
        <v>4.7.1.</v>
      </c>
      <c r="B30" s="100" t="s">
        <v>977</v>
      </c>
      <c r="C30" s="10" t="str">
        <f t="shared" si="5"/>
        <v>m3</v>
      </c>
      <c r="D30" s="10">
        <f>D18</f>
        <v>0</v>
      </c>
      <c r="E30" s="10">
        <f>E18</f>
        <v>0</v>
      </c>
      <c r="F30" s="10">
        <f>F18</f>
        <v>0</v>
      </c>
      <c r="G30" s="10">
        <f>G18</f>
        <v>0</v>
      </c>
      <c r="H30" s="172">
        <f>H18</f>
        <v>0</v>
      </c>
      <c r="I30" s="254" t="s">
        <v>978</v>
      </c>
    </row>
    <row r="31" spans="1:9" ht="24.6" x14ac:dyDescent="0.3">
      <c r="A31" s="10" t="s">
        <v>775</v>
      </c>
      <c r="B31" s="129" t="s">
        <v>979</v>
      </c>
      <c r="C31" s="10" t="str">
        <f t="shared" si="5"/>
        <v>m3</v>
      </c>
      <c r="D31" s="101"/>
      <c r="E31" s="101"/>
      <c r="F31" s="101"/>
      <c r="G31" s="101"/>
      <c r="H31" s="249"/>
      <c r="I31" s="255"/>
    </row>
    <row r="32" spans="1:9" ht="24.6" x14ac:dyDescent="0.3">
      <c r="A32" s="10" t="s">
        <v>776</v>
      </c>
      <c r="B32" s="129" t="s">
        <v>980</v>
      </c>
      <c r="C32" s="10" t="str">
        <f t="shared" si="5"/>
        <v>m3</v>
      </c>
      <c r="D32" s="101"/>
      <c r="E32" s="101"/>
      <c r="F32" s="101"/>
      <c r="G32" s="101"/>
      <c r="H32" s="249"/>
      <c r="I32" s="255"/>
    </row>
    <row r="33" spans="1:9" ht="24.6" x14ac:dyDescent="0.3">
      <c r="A33" s="10" t="s">
        <v>777</v>
      </c>
      <c r="B33" s="129" t="s">
        <v>981</v>
      </c>
      <c r="C33" s="10" t="str">
        <f t="shared" ref="C33:C34" si="6">C25</f>
        <v>m3</v>
      </c>
      <c r="D33" s="101"/>
      <c r="E33" s="101"/>
      <c r="F33" s="101"/>
      <c r="G33" s="101"/>
      <c r="H33" s="249"/>
      <c r="I33" s="255"/>
    </row>
    <row r="34" spans="1:9" ht="24.6" x14ac:dyDescent="0.3">
      <c r="A34" s="10" t="s">
        <v>778</v>
      </c>
      <c r="B34" s="129" t="s">
        <v>982</v>
      </c>
      <c r="C34" s="10" t="str">
        <f t="shared" si="6"/>
        <v>m3</v>
      </c>
      <c r="D34" s="101"/>
      <c r="E34" s="101"/>
      <c r="F34" s="101"/>
      <c r="G34" s="101"/>
      <c r="H34" s="249"/>
      <c r="I34" s="255"/>
    </row>
    <row r="35" spans="1:9" ht="10.8" thickBot="1" x14ac:dyDescent="0.35">
      <c r="A35" s="94"/>
      <c r="B35" s="173" t="s">
        <v>779</v>
      </c>
      <c r="C35" s="10"/>
      <c r="D35" s="77"/>
      <c r="E35" s="77"/>
      <c r="F35" s="77"/>
      <c r="G35" s="77"/>
      <c r="H35" s="250"/>
      <c r="I35" s="240"/>
    </row>
    <row r="36" spans="1:9" ht="33.75" customHeight="1" thickBot="1" x14ac:dyDescent="0.25">
      <c r="A36" s="10" t="s">
        <v>780</v>
      </c>
      <c r="B36" s="44" t="s">
        <v>983</v>
      </c>
      <c r="C36" s="10" t="s">
        <v>739</v>
      </c>
      <c r="D36" s="102" t="e">
        <f>D37/D38</f>
        <v>#DIV/0!</v>
      </c>
      <c r="E36" s="102" t="e">
        <f t="shared" ref="E36:H36" si="7">E37/E38</f>
        <v>#DIV/0!</v>
      </c>
      <c r="F36" s="102" t="e">
        <f t="shared" si="7"/>
        <v>#DIV/0!</v>
      </c>
      <c r="G36" s="102" t="e">
        <f t="shared" si="7"/>
        <v>#DIV/0!</v>
      </c>
      <c r="H36" s="174" t="e">
        <f t="shared" si="7"/>
        <v>#DIV/0!</v>
      </c>
      <c r="I36" s="256"/>
    </row>
    <row r="37" spans="1:9" ht="12.6" x14ac:dyDescent="0.3">
      <c r="A37" s="22" t="str">
        <f>A3</f>
        <v>4.2.1.</v>
      </c>
      <c r="B37" s="9" t="s">
        <v>943</v>
      </c>
      <c r="C37" s="22" t="str">
        <f t="shared" ref="C37:H37" si="8">C3</f>
        <v>euro</v>
      </c>
      <c r="D37" s="95">
        <f t="shared" si="8"/>
        <v>0</v>
      </c>
      <c r="E37" s="22">
        <f t="shared" si="8"/>
        <v>0</v>
      </c>
      <c r="F37" s="22">
        <f t="shared" si="8"/>
        <v>0</v>
      </c>
      <c r="G37" s="22">
        <f t="shared" si="8"/>
        <v>0</v>
      </c>
      <c r="H37" s="251">
        <f t="shared" si="8"/>
        <v>0</v>
      </c>
      <c r="I37" s="255"/>
    </row>
    <row r="38" spans="1:9" ht="13.2" thickBot="1" x14ac:dyDescent="0.35">
      <c r="A38" s="22" t="str">
        <f>A20</f>
        <v>4.5.1.</v>
      </c>
      <c r="B38" s="70" t="s">
        <v>965</v>
      </c>
      <c r="C38" s="22" t="str">
        <f t="shared" ref="C38:H38" si="9">C20</f>
        <v>m3</v>
      </c>
      <c r="D38" s="22">
        <f t="shared" si="9"/>
        <v>0</v>
      </c>
      <c r="E38" s="22">
        <f t="shared" si="9"/>
        <v>0</v>
      </c>
      <c r="F38" s="22">
        <f t="shared" si="9"/>
        <v>0</v>
      </c>
      <c r="G38" s="22">
        <f t="shared" si="9"/>
        <v>0</v>
      </c>
      <c r="H38" s="251">
        <f t="shared" si="9"/>
        <v>0</v>
      </c>
      <c r="I38" s="255"/>
    </row>
    <row r="39" spans="1:9" ht="33" customHeight="1" thickBot="1" x14ac:dyDescent="0.25">
      <c r="A39" s="10" t="s">
        <v>781</v>
      </c>
      <c r="B39" s="44" t="s">
        <v>984</v>
      </c>
      <c r="C39" s="10" t="s">
        <v>739</v>
      </c>
      <c r="D39" s="102" t="e">
        <f>D40/D41</f>
        <v>#DIV/0!</v>
      </c>
      <c r="E39" s="102" t="e">
        <f t="shared" ref="E39:H39" si="10">E40/E41</f>
        <v>#DIV/0!</v>
      </c>
      <c r="F39" s="102" t="e">
        <f t="shared" si="10"/>
        <v>#DIV/0!</v>
      </c>
      <c r="G39" s="102" t="e">
        <f t="shared" si="10"/>
        <v>#DIV/0!</v>
      </c>
      <c r="H39" s="174" t="e">
        <f t="shared" si="10"/>
        <v>#DIV/0!</v>
      </c>
      <c r="I39" s="256"/>
    </row>
    <row r="40" spans="1:9" ht="22.8" x14ac:dyDescent="0.3">
      <c r="A40" s="22" t="str">
        <f>A6</f>
        <v>4.3.1.</v>
      </c>
      <c r="B40" s="9" t="s">
        <v>985</v>
      </c>
      <c r="C40" s="22" t="str">
        <f t="shared" ref="C40:H40" si="11">C6</f>
        <v>euro</v>
      </c>
      <c r="D40" s="95">
        <f t="shared" si="11"/>
        <v>0</v>
      </c>
      <c r="E40" s="22">
        <f t="shared" si="11"/>
        <v>0</v>
      </c>
      <c r="F40" s="22">
        <f t="shared" si="11"/>
        <v>0</v>
      </c>
      <c r="G40" s="22">
        <f t="shared" si="11"/>
        <v>0</v>
      </c>
      <c r="H40" s="251">
        <f t="shared" si="11"/>
        <v>0</v>
      </c>
      <c r="I40" s="255"/>
    </row>
    <row r="41" spans="1:9" ht="13.2" thickBot="1" x14ac:dyDescent="0.35">
      <c r="A41" s="22" t="str">
        <f>A25</f>
        <v>4.6.1.</v>
      </c>
      <c r="B41" s="9" t="s">
        <v>971</v>
      </c>
      <c r="C41" s="22" t="str">
        <f>C23</f>
        <v>m3</v>
      </c>
      <c r="D41" s="22">
        <f>D25</f>
        <v>0</v>
      </c>
      <c r="E41" s="22">
        <f t="shared" ref="E41:H41" si="12">E25</f>
        <v>0</v>
      </c>
      <c r="F41" s="22">
        <f t="shared" si="12"/>
        <v>0</v>
      </c>
      <c r="G41" s="22">
        <f t="shared" si="12"/>
        <v>0</v>
      </c>
      <c r="H41" s="251">
        <f t="shared" si="12"/>
        <v>0</v>
      </c>
      <c r="I41" s="255"/>
    </row>
    <row r="42" spans="1:9" ht="36.75" customHeight="1" thickBot="1" x14ac:dyDescent="0.25">
      <c r="A42" s="10" t="s">
        <v>821</v>
      </c>
      <c r="B42" s="44" t="s">
        <v>986</v>
      </c>
      <c r="C42" s="10" t="s">
        <v>739</v>
      </c>
      <c r="D42" s="102" t="e">
        <f>D43/D44</f>
        <v>#DIV/0!</v>
      </c>
      <c r="E42" s="102" t="e">
        <f t="shared" ref="E42:H42" si="13">E43/E44</f>
        <v>#DIV/0!</v>
      </c>
      <c r="F42" s="102" t="e">
        <f t="shared" si="13"/>
        <v>#DIV/0!</v>
      </c>
      <c r="G42" s="102" t="e">
        <f t="shared" si="13"/>
        <v>#DIV/0!</v>
      </c>
      <c r="H42" s="174" t="e">
        <f t="shared" si="13"/>
        <v>#DIV/0!</v>
      </c>
      <c r="I42" s="256"/>
    </row>
    <row r="43" spans="1:9" ht="22.8" x14ac:dyDescent="0.3">
      <c r="A43" s="22" t="str">
        <f>A9</f>
        <v>4.4.1.</v>
      </c>
      <c r="B43" s="9" t="s">
        <v>951</v>
      </c>
      <c r="C43" s="22" t="str">
        <f>C9</f>
        <v>euro</v>
      </c>
      <c r="D43" s="95">
        <f>D9</f>
        <v>0</v>
      </c>
      <c r="E43" s="95">
        <f t="shared" ref="E43:H43" si="14">E9</f>
        <v>0</v>
      </c>
      <c r="F43" s="95">
        <f t="shared" si="14"/>
        <v>0</v>
      </c>
      <c r="G43" s="95">
        <f t="shared" si="14"/>
        <v>0</v>
      </c>
      <c r="H43" s="252">
        <f t="shared" si="14"/>
        <v>0</v>
      </c>
      <c r="I43" s="255"/>
    </row>
    <row r="44" spans="1:9" ht="12.6" x14ac:dyDescent="0.3">
      <c r="A44" s="22" t="str">
        <f>A30</f>
        <v>4.7.1.</v>
      </c>
      <c r="B44" s="9" t="s">
        <v>977</v>
      </c>
      <c r="C44" s="22" t="str">
        <f>C26</f>
        <v>m3</v>
      </c>
      <c r="D44" s="95">
        <f>D30</f>
        <v>0</v>
      </c>
      <c r="E44" s="95">
        <f t="shared" ref="E44:H44" si="15">E30</f>
        <v>0</v>
      </c>
      <c r="F44" s="95">
        <f t="shared" si="15"/>
        <v>0</v>
      </c>
      <c r="G44" s="95">
        <f t="shared" si="15"/>
        <v>0</v>
      </c>
      <c r="H44" s="252">
        <f t="shared" si="15"/>
        <v>0</v>
      </c>
      <c r="I44" s="257"/>
    </row>
    <row r="45" spans="1:9" ht="10.8" thickBot="1" x14ac:dyDescent="0.35">
      <c r="B45" s="21"/>
    </row>
    <row r="46" spans="1:9" ht="31.2" thickBot="1" x14ac:dyDescent="0.35">
      <c r="B46" s="175" t="s">
        <v>822</v>
      </c>
    </row>
    <row r="49" spans="2:2" x14ac:dyDescent="0.3">
      <c r="B49" s="21"/>
    </row>
    <row r="93" spans="2:2" ht="20.399999999999999" x14ac:dyDescent="0.3">
      <c r="B93" s="31" t="s">
        <v>783</v>
      </c>
    </row>
    <row r="94" spans="2:2" x14ac:dyDescent="0.3">
      <c r="B94" s="31" t="s">
        <v>787</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10"/>
  <sheetViews>
    <sheetView zoomScale="145" zoomScaleNormal="145" workbookViewId="0">
      <pane ySplit="1" topLeftCell="A4" activePane="bottomLeft" state="frozen"/>
      <selection pane="bottomLeft" activeCell="H1" sqref="H1:H13"/>
    </sheetView>
  </sheetViews>
  <sheetFormatPr defaultColWidth="9.109375" defaultRowHeight="10.199999999999999" x14ac:dyDescent="0.2"/>
  <cols>
    <col min="1" max="1" width="11.33203125" style="53" customWidth="1"/>
    <col min="2" max="2" width="62.109375" style="53" customWidth="1"/>
    <col min="3" max="7" width="9.109375" style="53"/>
    <col min="8" max="8" width="41.109375" style="53" customWidth="1"/>
    <col min="9" max="16384" width="9.109375" style="53"/>
  </cols>
  <sheetData>
    <row r="1" spans="1:15" s="21" customFormat="1" ht="42.6" thickBot="1" x14ac:dyDescent="0.45">
      <c r="A1" s="73" t="s">
        <v>999</v>
      </c>
      <c r="B1" s="205" t="s">
        <v>996</v>
      </c>
      <c r="C1" s="76" t="s">
        <v>420</v>
      </c>
      <c r="D1" s="76" t="s">
        <v>421</v>
      </c>
      <c r="E1" s="76" t="s">
        <v>422</v>
      </c>
      <c r="F1" s="76" t="s">
        <v>423</v>
      </c>
      <c r="G1" s="247" t="s">
        <v>502</v>
      </c>
      <c r="H1" s="253" t="s">
        <v>57</v>
      </c>
    </row>
    <row r="2" spans="1:15" s="21" customFormat="1" ht="26.25" customHeight="1" thickBot="1" x14ac:dyDescent="0.35">
      <c r="A2" s="10"/>
      <c r="B2" s="65" t="s">
        <v>720</v>
      </c>
      <c r="C2" s="127" t="e">
        <f>(C4-C3)*100/C4</f>
        <v>#DIV/0!</v>
      </c>
      <c r="D2" s="127" t="e">
        <f t="shared" ref="D2:G2" si="0">(D4-D3)*100/D4</f>
        <v>#DIV/0!</v>
      </c>
      <c r="E2" s="127" t="e">
        <f t="shared" si="0"/>
        <v>#DIV/0!</v>
      </c>
      <c r="F2" s="127" t="e">
        <f t="shared" si="0"/>
        <v>#DIV/0!</v>
      </c>
      <c r="G2" s="258" t="e">
        <f t="shared" si="0"/>
        <v>#DIV/0!</v>
      </c>
      <c r="H2" s="261"/>
    </row>
    <row r="3" spans="1:15" s="21" customFormat="1" ht="22.2" x14ac:dyDescent="0.3">
      <c r="A3" s="10" t="str">
        <f>'P1_Planirane količine VU '!A3</f>
        <v>V.Q.1.</v>
      </c>
      <c r="B3" s="9" t="s">
        <v>721</v>
      </c>
      <c r="C3" s="128">
        <f>'P1_Planirane količine VU '!F3</f>
        <v>0</v>
      </c>
      <c r="D3" s="128">
        <f>'P1_Planirane količine VU '!G3</f>
        <v>0</v>
      </c>
      <c r="E3" s="128">
        <f>'P1_Planirane količine VU '!H3</f>
        <v>0</v>
      </c>
      <c r="F3" s="128">
        <f>'P1_Planirane količine VU '!I3</f>
        <v>0</v>
      </c>
      <c r="G3" s="259">
        <f>'P1_Planirane količine VU '!J3</f>
        <v>0</v>
      </c>
      <c r="H3" s="241"/>
    </row>
    <row r="4" spans="1:15" s="21" customFormat="1" ht="32.4" x14ac:dyDescent="0.2">
      <c r="A4" s="10" t="s">
        <v>581</v>
      </c>
      <c r="B4" s="65" t="s">
        <v>722</v>
      </c>
      <c r="C4" s="79"/>
      <c r="D4" s="79"/>
      <c r="E4" s="79"/>
      <c r="F4" s="79"/>
      <c r="G4" s="248"/>
      <c r="H4" s="240"/>
      <c r="O4" s="53"/>
    </row>
    <row r="5" spans="1:15" s="21" customFormat="1" ht="10.8" thickBot="1" x14ac:dyDescent="0.35">
      <c r="A5" s="176"/>
      <c r="B5" s="177" t="s">
        <v>717</v>
      </c>
      <c r="C5" s="46"/>
      <c r="D5" s="46"/>
      <c r="E5" s="46"/>
      <c r="F5" s="46"/>
      <c r="G5" s="231"/>
      <c r="H5" s="241"/>
      <c r="I5" s="47"/>
      <c r="J5" s="47"/>
    </row>
    <row r="6" spans="1:15" s="21" customFormat="1" ht="23.4" thickBot="1" x14ac:dyDescent="0.35">
      <c r="A6" s="12" t="s">
        <v>116</v>
      </c>
      <c r="B6" s="37" t="s">
        <v>723</v>
      </c>
      <c r="C6" s="112" t="e">
        <f>C7/C8</f>
        <v>#DIV/0!</v>
      </c>
      <c r="D6" s="112" t="e">
        <f t="shared" ref="D6:G6" si="1">D7/D8</f>
        <v>#DIV/0!</v>
      </c>
      <c r="E6" s="112" t="e">
        <f t="shared" si="1"/>
        <v>#DIV/0!</v>
      </c>
      <c r="F6" s="112" t="e">
        <f t="shared" si="1"/>
        <v>#DIV/0!</v>
      </c>
      <c r="G6" s="260" t="e">
        <f t="shared" si="1"/>
        <v>#DIV/0!</v>
      </c>
      <c r="H6" s="262"/>
    </row>
    <row r="7" spans="1:15" s="21" customFormat="1" ht="22.8" x14ac:dyDescent="0.2">
      <c r="A7" s="10" t="str">
        <f>'R4_Izračun RDP od CVU'!A126</f>
        <v>4.I.VDI.</v>
      </c>
      <c r="B7" s="19" t="s">
        <v>724</v>
      </c>
      <c r="C7" s="78" t="e">
        <f>'R4_Izračun RDP od CVU'!D126</f>
        <v>#DIV/0!</v>
      </c>
      <c r="D7" s="78" t="e">
        <f>'R4_Izračun RDP od CVU'!E126</f>
        <v>#DIV/0!</v>
      </c>
      <c r="E7" s="78" t="e">
        <f>'R4_Izračun RDP od CVU'!F126</f>
        <v>#DIV/0!</v>
      </c>
      <c r="F7" s="78" t="e">
        <f>'R4_Izračun RDP od CVU'!G126</f>
        <v>#DIV/0!</v>
      </c>
      <c r="G7" s="224" t="e">
        <f>'R4_Izračun RDP od CVU'!H126</f>
        <v>#DIV/0!</v>
      </c>
      <c r="H7" s="244"/>
      <c r="N7" s="53"/>
    </row>
    <row r="8" spans="1:15" s="21" customFormat="1" ht="12" x14ac:dyDescent="0.3">
      <c r="A8" s="10" t="str">
        <f>'P1_Planirane količine VU '!A4</f>
        <v>V.Q.2.</v>
      </c>
      <c r="B8" s="9" t="s">
        <v>725</v>
      </c>
      <c r="C8" s="79">
        <f>'P1_Planirane količine VU '!F4</f>
        <v>0</v>
      </c>
      <c r="D8" s="79">
        <f>'P1_Planirane količine VU '!G4</f>
        <v>0</v>
      </c>
      <c r="E8" s="79">
        <f>'P1_Planirane količine VU '!H4</f>
        <v>0</v>
      </c>
      <c r="F8" s="79">
        <f>'P1_Planirane količine VU '!I4</f>
        <v>0</v>
      </c>
      <c r="G8" s="248">
        <f>'P1_Planirane količine VU '!J4</f>
        <v>0</v>
      </c>
      <c r="H8" s="240"/>
    </row>
    <row r="9" spans="1:15" s="21" customFormat="1" ht="10.8" thickBot="1" x14ac:dyDescent="0.35">
      <c r="A9" s="176"/>
      <c r="B9" s="177" t="s">
        <v>718</v>
      </c>
      <c r="C9" s="46"/>
      <c r="D9" s="46"/>
      <c r="E9" s="46"/>
      <c r="F9" s="46"/>
      <c r="G9" s="231"/>
      <c r="H9" s="241"/>
      <c r="I9" s="47"/>
      <c r="J9" s="47"/>
    </row>
    <row r="10" spans="1:15" s="21" customFormat="1" ht="23.4" thickBot="1" x14ac:dyDescent="0.35">
      <c r="A10" s="12" t="s">
        <v>116</v>
      </c>
      <c r="B10" s="37" t="s">
        <v>723</v>
      </c>
      <c r="C10" s="112" t="e">
        <f>C11/C13</f>
        <v>#DIV/0!</v>
      </c>
      <c r="D10" s="112" t="e">
        <f t="shared" ref="D10" si="2">D11/D13</f>
        <v>#DIV/0!</v>
      </c>
      <c r="E10" s="112" t="e">
        <f t="shared" ref="E10" si="3">E11/E13</f>
        <v>#DIV/0!</v>
      </c>
      <c r="F10" s="112" t="e">
        <f t="shared" ref="F10" si="4">F11/F13</f>
        <v>#DIV/0!</v>
      </c>
      <c r="G10" s="260" t="e">
        <f t="shared" ref="G10" si="5">G11/G13</f>
        <v>#DIV/0!</v>
      </c>
      <c r="H10" s="261"/>
      <c r="K10" s="96"/>
    </row>
    <row r="11" spans="1:15" s="21" customFormat="1" ht="22.8" x14ac:dyDescent="0.2">
      <c r="A11" s="10" t="str">
        <f>'R4_Izračun RDP od CVU'!A126</f>
        <v>4.I.VDI.</v>
      </c>
      <c r="B11" s="19" t="s">
        <v>724</v>
      </c>
      <c r="C11" s="78" t="e">
        <f>'R4_Izračun RDP od CVU'!D126</f>
        <v>#DIV/0!</v>
      </c>
      <c r="D11" s="78" t="e">
        <f>'R4_Izračun RDP od CVU'!E126</f>
        <v>#DIV/0!</v>
      </c>
      <c r="E11" s="78" t="e">
        <f>'R4_Izračun RDP od CVU'!F126</f>
        <v>#DIV/0!</v>
      </c>
      <c r="F11" s="78" t="e">
        <f>'R4_Izračun RDP od CVU'!G126</f>
        <v>#DIV/0!</v>
      </c>
      <c r="G11" s="224" t="e">
        <f>'R4_Izračun RDP od CVU'!H126</f>
        <v>#DIV/0!</v>
      </c>
      <c r="H11" s="241"/>
      <c r="K11" s="97"/>
      <c r="N11" s="53"/>
    </row>
    <row r="12" spans="1:15" s="21" customFormat="1" ht="12" x14ac:dyDescent="0.3">
      <c r="A12" s="10" t="str">
        <f>'P1_Planirane količine VU '!A8</f>
        <v>O.Q.1.</v>
      </c>
      <c r="B12" s="9" t="s">
        <v>725</v>
      </c>
      <c r="C12" s="79">
        <f>'P1_Planirane količine VU '!F8</f>
        <v>0</v>
      </c>
      <c r="D12" s="79">
        <f>'P1_Planirane količine VU '!G8</f>
        <v>0</v>
      </c>
      <c r="E12" s="79">
        <f>'P1_Planirane količine VU '!H8</f>
        <v>0</v>
      </c>
      <c r="F12" s="79">
        <f>'P1_Planirane količine VU '!I8</f>
        <v>0</v>
      </c>
      <c r="G12" s="248">
        <f>'P1_Planirane količine VU '!J8</f>
        <v>0</v>
      </c>
      <c r="H12" s="240"/>
    </row>
    <row r="13" spans="1:15" s="21" customFormat="1" ht="22.2" x14ac:dyDescent="0.3">
      <c r="A13" s="10" t="s">
        <v>719</v>
      </c>
      <c r="B13" s="9" t="s">
        <v>726</v>
      </c>
      <c r="C13" s="79" t="e">
        <f>C11/(1.25-C2)</f>
        <v>#DIV/0!</v>
      </c>
      <c r="D13" s="79" t="e">
        <f t="shared" ref="D13:G13" si="6">D11/(1.25-D2)</f>
        <v>#DIV/0!</v>
      </c>
      <c r="E13" s="79" t="e">
        <f t="shared" si="6"/>
        <v>#DIV/0!</v>
      </c>
      <c r="F13" s="79" t="e">
        <f t="shared" si="6"/>
        <v>#DIV/0!</v>
      </c>
      <c r="G13" s="248" t="e">
        <f t="shared" si="6"/>
        <v>#DIV/0!</v>
      </c>
      <c r="H13" s="263"/>
    </row>
    <row r="99" spans="2:2" ht="30.6" x14ac:dyDescent="0.2">
      <c r="B99" s="31" t="s">
        <v>783</v>
      </c>
    </row>
    <row r="100" spans="2:2" ht="20.399999999999999" x14ac:dyDescent="0.2">
      <c r="B100" s="51" t="s">
        <v>787</v>
      </c>
    </row>
    <row r="410" spans="2:2" x14ac:dyDescent="0.2">
      <c r="B410" s="3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10"/>
  <sheetViews>
    <sheetView topLeftCell="E1" zoomScale="160" zoomScaleNormal="160" workbookViewId="0">
      <pane ySplit="1" topLeftCell="A2" activePane="bottomLeft" state="frozen"/>
      <selection pane="bottomLeft" activeCell="J1" sqref="J1"/>
    </sheetView>
  </sheetViews>
  <sheetFormatPr defaultColWidth="9.109375" defaultRowHeight="10.199999999999999" x14ac:dyDescent="0.2"/>
  <cols>
    <col min="1" max="1" width="10.44140625" style="53" customWidth="1"/>
    <col min="2" max="2" width="62.109375" style="53" customWidth="1"/>
    <col min="3" max="7" width="9.109375" style="53"/>
    <col min="8" max="8" width="41.109375" style="53" customWidth="1"/>
    <col min="9" max="16384" width="9.109375" style="53"/>
  </cols>
  <sheetData>
    <row r="1" spans="1:14" s="21" customFormat="1" ht="54.6" thickBot="1" x14ac:dyDescent="0.4">
      <c r="A1" s="73" t="s">
        <v>999</v>
      </c>
      <c r="B1" s="264" t="s">
        <v>997</v>
      </c>
      <c r="C1" s="265" t="s">
        <v>420</v>
      </c>
      <c r="D1" s="265" t="s">
        <v>421</v>
      </c>
      <c r="E1" s="265" t="s">
        <v>422</v>
      </c>
      <c r="F1" s="265" t="s">
        <v>423</v>
      </c>
      <c r="G1" s="271" t="s">
        <v>1096</v>
      </c>
      <c r="H1" s="275" t="s">
        <v>57</v>
      </c>
    </row>
    <row r="2" spans="1:14" s="21" customFormat="1" ht="23.4" thickBot="1" x14ac:dyDescent="0.35">
      <c r="A2" s="12" t="s">
        <v>117</v>
      </c>
      <c r="B2" s="266" t="s">
        <v>1097</v>
      </c>
      <c r="C2" s="267" t="e">
        <f>C3/C4</f>
        <v>#DIV/0!</v>
      </c>
      <c r="D2" s="267" t="e">
        <f t="shared" ref="D2:G2" si="0">D3/D4</f>
        <v>#DIV/0!</v>
      </c>
      <c r="E2" s="267" t="e">
        <f t="shared" si="0"/>
        <v>#DIV/0!</v>
      </c>
      <c r="F2" s="267" t="e">
        <f t="shared" si="0"/>
        <v>#DIV/0!</v>
      </c>
      <c r="G2" s="272" t="e">
        <f t="shared" si="0"/>
        <v>#DIV/0!</v>
      </c>
      <c r="H2" s="276"/>
    </row>
    <row r="3" spans="1:14" s="21" customFormat="1" ht="22.8" x14ac:dyDescent="0.2">
      <c r="A3" s="10" t="str">
        <f>'R4_Izračun RDP od CVU'!A127</f>
        <v>4.I.ODI.</v>
      </c>
      <c r="B3" s="268" t="s">
        <v>1098</v>
      </c>
      <c r="C3" s="269" t="e">
        <f>'R4_Izračun RDP od CVU'!D127</f>
        <v>#DIV/0!</v>
      </c>
      <c r="D3" s="269" t="e">
        <f>'R4_Izračun RDP od CVU'!E127</f>
        <v>#DIV/0!</v>
      </c>
      <c r="E3" s="269" t="e">
        <f>'R4_Izračun RDP od CVU'!F127</f>
        <v>#DIV/0!</v>
      </c>
      <c r="F3" s="269" t="e">
        <f>'R4_Izračun RDP od CVU'!G127</f>
        <v>#DIV/0!</v>
      </c>
      <c r="G3" s="273" t="e">
        <f>'R4_Izračun RDP od CVU'!H127</f>
        <v>#DIV/0!</v>
      </c>
      <c r="H3" s="277"/>
      <c r="N3" s="53"/>
    </row>
    <row r="4" spans="1:14" s="21" customFormat="1" ht="22.8" x14ac:dyDescent="0.3">
      <c r="A4" s="10" t="str">
        <f>'P1_Planirane količine VU '!A9</f>
        <v>O.Q.2.</v>
      </c>
      <c r="B4" s="268" t="s">
        <v>1099</v>
      </c>
      <c r="C4" s="270">
        <f>'P1_Planirane količine VU '!F9</f>
        <v>0</v>
      </c>
      <c r="D4" s="270">
        <f>'P1_Planirane količine VU '!G9</f>
        <v>0</v>
      </c>
      <c r="E4" s="270">
        <f>'P1_Planirane količine VU '!H9</f>
        <v>0</v>
      </c>
      <c r="F4" s="270">
        <f>'P1_Planirane količine VU '!I9</f>
        <v>0</v>
      </c>
      <c r="G4" s="274">
        <f>'P1_Planirane količine VU '!J9</f>
        <v>0</v>
      </c>
      <c r="H4" s="278"/>
    </row>
    <row r="99" spans="2:2" ht="30.6" x14ac:dyDescent="0.2">
      <c r="B99" s="31" t="s">
        <v>783</v>
      </c>
    </row>
    <row r="100" spans="2:2" ht="20.399999999999999" x14ac:dyDescent="0.2">
      <c r="B100" s="51" t="s">
        <v>787</v>
      </c>
    </row>
    <row r="410" spans="2:2" x14ac:dyDescent="0.2">
      <c r="B410" s="31"/>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10"/>
  <sheetViews>
    <sheetView topLeftCell="D1" zoomScale="130" zoomScaleNormal="130" workbookViewId="0">
      <pane ySplit="1" topLeftCell="A42" activePane="bottomLeft" state="frozen"/>
      <selection pane="bottomLeft" activeCell="H36" sqref="H36:H48"/>
    </sheetView>
  </sheetViews>
  <sheetFormatPr defaultColWidth="9.109375" defaultRowHeight="10.199999999999999" x14ac:dyDescent="0.2"/>
  <cols>
    <col min="1" max="1" width="9.88671875" style="50" customWidth="1"/>
    <col min="2" max="2" width="67.33203125" style="51" customWidth="1"/>
    <col min="3" max="7" width="13" style="53" customWidth="1"/>
    <col min="8" max="8" width="43.6640625" style="53" customWidth="1"/>
    <col min="9" max="16384" width="9.109375" style="53"/>
  </cols>
  <sheetData>
    <row r="1" spans="1:11" s="17" customFormat="1" ht="63" x14ac:dyDescent="0.3">
      <c r="A1" s="73" t="s">
        <v>999</v>
      </c>
      <c r="B1" s="279" t="s">
        <v>998</v>
      </c>
      <c r="C1" s="280" t="s">
        <v>1100</v>
      </c>
      <c r="D1" s="280" t="s">
        <v>1101</v>
      </c>
      <c r="E1" s="280" t="s">
        <v>1102</v>
      </c>
      <c r="F1" s="280" t="s">
        <v>1103</v>
      </c>
      <c r="G1" s="289" t="s">
        <v>1104</v>
      </c>
      <c r="H1" s="294" t="s">
        <v>57</v>
      </c>
      <c r="I1" s="42"/>
      <c r="J1" s="42"/>
      <c r="K1" s="42"/>
    </row>
    <row r="2" spans="1:11" s="17" customFormat="1" ht="27.75" customHeight="1" x14ac:dyDescent="0.3">
      <c r="A2" s="75" t="s">
        <v>824</v>
      </c>
      <c r="B2" s="281" t="s">
        <v>1105</v>
      </c>
      <c r="C2" s="282">
        <f>C4+C14+C24</f>
        <v>0</v>
      </c>
      <c r="D2" s="282">
        <f t="shared" ref="D2:G2" si="0">D4+D14+D24</f>
        <v>0</v>
      </c>
      <c r="E2" s="282">
        <f t="shared" si="0"/>
        <v>0</v>
      </c>
      <c r="F2" s="282">
        <f t="shared" si="0"/>
        <v>0</v>
      </c>
      <c r="G2" s="290">
        <f t="shared" si="0"/>
        <v>0</v>
      </c>
      <c r="H2" s="295" t="s">
        <v>1106</v>
      </c>
      <c r="I2" s="42"/>
      <c r="J2" s="42"/>
      <c r="K2" s="42"/>
    </row>
    <row r="3" spans="1:11" s="21" customFormat="1" x14ac:dyDescent="0.3">
      <c r="A3" s="74"/>
      <c r="B3" s="283" t="s">
        <v>53</v>
      </c>
      <c r="C3" s="284"/>
      <c r="D3" s="284"/>
      <c r="E3" s="284"/>
      <c r="F3" s="284"/>
      <c r="G3" s="291"/>
      <c r="H3" s="296"/>
    </row>
    <row r="4" spans="1:11" s="21" customFormat="1" ht="12" x14ac:dyDescent="0.3">
      <c r="A4" s="9" t="s">
        <v>825</v>
      </c>
      <c r="B4" s="106" t="s">
        <v>1107</v>
      </c>
      <c r="C4" s="269">
        <f>((C5*(1+C11/100)+C6)+C7)*(1+C12/100)</f>
        <v>0</v>
      </c>
      <c r="D4" s="269">
        <f>((D5*(1+D11/100)+D6)+D7)*(1+D12/100)</f>
        <v>0</v>
      </c>
      <c r="E4" s="269">
        <f>((E5*(1+E11/100)+E6)+E7)*(1+E12/100)</f>
        <v>0</v>
      </c>
      <c r="F4" s="269">
        <f>((F5*(1+F11/100)+F6)+F7)*(1+F12/100)</f>
        <v>0</v>
      </c>
      <c r="G4" s="273">
        <f>((G5*(1+G11/100)+G6)+G7)*(1+G12/100)</f>
        <v>0</v>
      </c>
      <c r="H4" s="297" t="s">
        <v>1108</v>
      </c>
      <c r="I4" s="47"/>
      <c r="J4" s="47"/>
      <c r="K4" s="48"/>
    </row>
    <row r="5" spans="1:11" s="21" customFormat="1" ht="34.5" customHeight="1" x14ac:dyDescent="0.3">
      <c r="A5" s="9" t="str">
        <f>'R2_Prijava_CAPEX'!A8</f>
        <v>1.1.1.1.2.</v>
      </c>
      <c r="B5" s="285" t="s">
        <v>1109</v>
      </c>
      <c r="C5" s="286">
        <f>'R2_Prijava_CAPEX'!C8</f>
        <v>0</v>
      </c>
      <c r="D5" s="286">
        <f>'R2_Prijava_CAPEX'!D8</f>
        <v>0</v>
      </c>
      <c r="E5" s="286">
        <f>'R2_Prijava_CAPEX'!E8</f>
        <v>0</v>
      </c>
      <c r="F5" s="286">
        <f>'R2_Prijava_CAPEX'!F8</f>
        <v>0</v>
      </c>
      <c r="G5" s="292">
        <f>'R2_Prijava_CAPEX'!H8</f>
        <v>0</v>
      </c>
      <c r="H5" s="298"/>
      <c r="I5" s="47"/>
      <c r="J5" s="47"/>
      <c r="K5" s="48"/>
    </row>
    <row r="6" spans="1:11" s="21" customFormat="1" x14ac:dyDescent="0.3">
      <c r="A6" s="9" t="s">
        <v>826</v>
      </c>
      <c r="B6" s="106" t="s">
        <v>629</v>
      </c>
      <c r="C6" s="286"/>
      <c r="D6" s="286"/>
      <c r="E6" s="286"/>
      <c r="F6" s="286"/>
      <c r="G6" s="292"/>
      <c r="H6" s="298"/>
      <c r="I6" s="47"/>
      <c r="J6" s="47"/>
      <c r="K6" s="48"/>
    </row>
    <row r="7" spans="1:11" s="21" customFormat="1" ht="12" x14ac:dyDescent="0.3">
      <c r="A7" s="9" t="s">
        <v>827</v>
      </c>
      <c r="B7" s="106" t="s">
        <v>588</v>
      </c>
      <c r="C7" s="286">
        <f>C8+C9+C10</f>
        <v>0</v>
      </c>
      <c r="D7" s="286">
        <f t="shared" ref="D7:G7" si="1">D8+D9+D10</f>
        <v>0</v>
      </c>
      <c r="E7" s="286">
        <f t="shared" si="1"/>
        <v>0</v>
      </c>
      <c r="F7" s="286">
        <f t="shared" si="1"/>
        <v>0</v>
      </c>
      <c r="G7" s="292">
        <f t="shared" si="1"/>
        <v>0</v>
      </c>
      <c r="H7" s="297" t="s">
        <v>1110</v>
      </c>
      <c r="I7" s="47"/>
      <c r="J7" s="47"/>
      <c r="K7" s="48"/>
    </row>
    <row r="8" spans="1:11" s="21" customFormat="1" x14ac:dyDescent="0.3">
      <c r="A8" s="9" t="s">
        <v>828</v>
      </c>
      <c r="B8" s="268" t="s">
        <v>576</v>
      </c>
      <c r="C8" s="287"/>
      <c r="D8" s="287"/>
      <c r="E8" s="287"/>
      <c r="F8" s="287"/>
      <c r="G8" s="293"/>
      <c r="H8" s="298"/>
      <c r="I8" s="47"/>
      <c r="J8" s="47"/>
      <c r="K8" s="49"/>
    </row>
    <row r="9" spans="1:11" s="21" customFormat="1" x14ac:dyDescent="0.3">
      <c r="A9" s="9" t="s">
        <v>829</v>
      </c>
      <c r="B9" s="268" t="s">
        <v>577</v>
      </c>
      <c r="C9" s="287"/>
      <c r="D9" s="287"/>
      <c r="E9" s="287"/>
      <c r="F9" s="287"/>
      <c r="G9" s="293"/>
      <c r="H9" s="299"/>
      <c r="I9" s="47"/>
      <c r="J9" s="47"/>
      <c r="K9" s="49"/>
    </row>
    <row r="10" spans="1:11" s="21" customFormat="1" x14ac:dyDescent="0.3">
      <c r="A10" s="9" t="s">
        <v>830</v>
      </c>
      <c r="B10" s="268" t="s">
        <v>578</v>
      </c>
      <c r="C10" s="287"/>
      <c r="D10" s="287"/>
      <c r="E10" s="287"/>
      <c r="F10" s="287"/>
      <c r="G10" s="293"/>
      <c r="H10" s="299"/>
      <c r="I10" s="47"/>
      <c r="J10" s="47"/>
      <c r="K10" s="49"/>
    </row>
    <row r="11" spans="1:11" s="21" customFormat="1" x14ac:dyDescent="0.3">
      <c r="A11" s="9" t="s">
        <v>466</v>
      </c>
      <c r="B11" s="268" t="s">
        <v>467</v>
      </c>
      <c r="C11" s="287"/>
      <c r="D11" s="287"/>
      <c r="E11" s="287"/>
      <c r="F11" s="287"/>
      <c r="G11" s="293"/>
      <c r="H11" s="298"/>
      <c r="I11" s="47"/>
      <c r="J11" s="47"/>
      <c r="K11" s="49"/>
    </row>
    <row r="12" spans="1:11" s="21" customFormat="1" x14ac:dyDescent="0.3">
      <c r="A12" s="9" t="s">
        <v>468</v>
      </c>
      <c r="B12" s="106" t="s">
        <v>1054</v>
      </c>
      <c r="C12" s="287"/>
      <c r="D12" s="287"/>
      <c r="E12" s="287"/>
      <c r="F12" s="287"/>
      <c r="G12" s="293"/>
      <c r="H12" s="297" t="s">
        <v>1005</v>
      </c>
      <c r="I12" s="47"/>
      <c r="J12" s="47"/>
      <c r="K12" s="49"/>
    </row>
    <row r="13" spans="1:11" s="21" customFormat="1" x14ac:dyDescent="0.3">
      <c r="A13" s="74"/>
      <c r="B13" s="288" t="s">
        <v>602</v>
      </c>
      <c r="C13" s="284"/>
      <c r="D13" s="284"/>
      <c r="E13" s="284"/>
      <c r="F13" s="284"/>
      <c r="G13" s="291"/>
      <c r="H13" s="296"/>
    </row>
    <row r="14" spans="1:11" s="21" customFormat="1" ht="12" x14ac:dyDescent="0.3">
      <c r="A14" s="9" t="s">
        <v>831</v>
      </c>
      <c r="B14" s="106" t="s">
        <v>1111</v>
      </c>
      <c r="C14" s="269">
        <f>((C15*(1+C21/100)+C16)+C17)*(1+C22/100)</f>
        <v>0</v>
      </c>
      <c r="D14" s="269">
        <f>((D15*(1+D21/100)+D16)+D17)*(1+D22/100)</f>
        <v>0</v>
      </c>
      <c r="E14" s="269">
        <f>((E15*(1+E21/100)+E16)+E17)*(1+E22/100)</f>
        <v>0</v>
      </c>
      <c r="F14" s="269">
        <f>((F15*(1+F21/100)+F16)+F17)*(1+F22/100)</f>
        <v>0</v>
      </c>
      <c r="G14" s="273">
        <f>((G15*(1+G21/100)+G16)+G17)*(1+G22/100)</f>
        <v>0</v>
      </c>
      <c r="H14" s="297" t="s">
        <v>1112</v>
      </c>
      <c r="I14" s="47"/>
      <c r="J14" s="47"/>
      <c r="K14" s="48"/>
    </row>
    <row r="15" spans="1:11" s="21" customFormat="1" ht="34.5" customHeight="1" x14ac:dyDescent="0.3">
      <c r="A15" s="9" t="str">
        <f>'R2_Prijava_CAPEX'!A20</f>
        <v>1.2.1.1.2.</v>
      </c>
      <c r="B15" s="285" t="s">
        <v>1113</v>
      </c>
      <c r="C15" s="286">
        <f>'R2_Prijava_CAPEX'!C20</f>
        <v>0</v>
      </c>
      <c r="D15" s="286">
        <f>'R2_Prijava_CAPEX'!D20</f>
        <v>0</v>
      </c>
      <c r="E15" s="286">
        <f>'R2_Prijava_CAPEX'!E20</f>
        <v>0</v>
      </c>
      <c r="F15" s="286">
        <f>'R2_Prijava_CAPEX'!F20</f>
        <v>0</v>
      </c>
      <c r="G15" s="292">
        <f>'R2_Prijava_CAPEX'!H20</f>
        <v>0</v>
      </c>
      <c r="H15" s="298"/>
      <c r="I15" s="47"/>
      <c r="J15" s="47"/>
      <c r="K15" s="48"/>
    </row>
    <row r="16" spans="1:11" s="21" customFormat="1" x14ac:dyDescent="0.3">
      <c r="A16" s="9" t="s">
        <v>832</v>
      </c>
      <c r="B16" s="106" t="s">
        <v>629</v>
      </c>
      <c r="C16" s="286"/>
      <c r="D16" s="286"/>
      <c r="E16" s="286"/>
      <c r="F16" s="286"/>
      <c r="G16" s="292"/>
      <c r="H16" s="298"/>
      <c r="I16" s="47"/>
      <c r="J16" s="47"/>
      <c r="K16" s="48"/>
    </row>
    <row r="17" spans="1:14" s="21" customFormat="1" ht="12" x14ac:dyDescent="0.3">
      <c r="A17" s="9" t="s">
        <v>833</v>
      </c>
      <c r="B17" s="106" t="s">
        <v>588</v>
      </c>
      <c r="C17" s="286">
        <f>C18+C19+C20</f>
        <v>0</v>
      </c>
      <c r="D17" s="286">
        <f t="shared" ref="D17:G17" si="2">D18+D19+D20</f>
        <v>0</v>
      </c>
      <c r="E17" s="286">
        <f t="shared" si="2"/>
        <v>0</v>
      </c>
      <c r="F17" s="286">
        <f t="shared" si="2"/>
        <v>0</v>
      </c>
      <c r="G17" s="292">
        <f t="shared" si="2"/>
        <v>0</v>
      </c>
      <c r="H17" s="297" t="s">
        <v>1110</v>
      </c>
      <c r="I17" s="47"/>
      <c r="J17" s="47"/>
      <c r="K17" s="48"/>
    </row>
    <row r="18" spans="1:14" s="21" customFormat="1" x14ac:dyDescent="0.3">
      <c r="A18" s="9" t="s">
        <v>834</v>
      </c>
      <c r="B18" s="268" t="s">
        <v>576</v>
      </c>
      <c r="C18" s="287"/>
      <c r="D18" s="287"/>
      <c r="E18" s="287"/>
      <c r="F18" s="287"/>
      <c r="G18" s="293"/>
      <c r="H18" s="298"/>
      <c r="I18" s="47"/>
      <c r="J18" s="47"/>
      <c r="K18" s="49"/>
    </row>
    <row r="19" spans="1:14" s="21" customFormat="1" x14ac:dyDescent="0.3">
      <c r="A19" s="9" t="s">
        <v>835</v>
      </c>
      <c r="B19" s="268" t="s">
        <v>577</v>
      </c>
      <c r="C19" s="287"/>
      <c r="D19" s="287"/>
      <c r="E19" s="287"/>
      <c r="F19" s="287"/>
      <c r="G19" s="293"/>
      <c r="H19" s="298"/>
      <c r="I19" s="47"/>
      <c r="J19" s="47"/>
      <c r="K19" s="49"/>
    </row>
    <row r="20" spans="1:14" s="21" customFormat="1" x14ac:dyDescent="0.3">
      <c r="A20" s="9" t="s">
        <v>836</v>
      </c>
      <c r="B20" s="268" t="s">
        <v>578</v>
      </c>
      <c r="C20" s="287"/>
      <c r="D20" s="287"/>
      <c r="E20" s="287"/>
      <c r="F20" s="287"/>
      <c r="G20" s="293"/>
      <c r="H20" s="298"/>
      <c r="I20" s="47"/>
      <c r="J20" s="47"/>
      <c r="K20" s="49"/>
    </row>
    <row r="21" spans="1:14" s="21" customFormat="1" x14ac:dyDescent="0.3">
      <c r="A21" s="9" t="s">
        <v>466</v>
      </c>
      <c r="B21" s="268" t="s">
        <v>467</v>
      </c>
      <c r="C21" s="287"/>
      <c r="D21" s="287"/>
      <c r="E21" s="287"/>
      <c r="F21" s="287"/>
      <c r="G21" s="293"/>
      <c r="H21" s="297" t="s">
        <v>1005</v>
      </c>
      <c r="I21" s="47"/>
      <c r="J21" s="47"/>
      <c r="K21" s="49"/>
    </row>
    <row r="22" spans="1:14" s="21" customFormat="1" x14ac:dyDescent="0.3">
      <c r="A22" s="9" t="s">
        <v>468</v>
      </c>
      <c r="B22" s="106" t="s">
        <v>1054</v>
      </c>
      <c r="C22" s="287"/>
      <c r="D22" s="287"/>
      <c r="E22" s="287"/>
      <c r="F22" s="287"/>
      <c r="G22" s="293"/>
      <c r="H22" s="298"/>
      <c r="I22" s="47"/>
      <c r="J22" s="47"/>
      <c r="K22" s="49"/>
    </row>
    <row r="23" spans="1:14" s="21" customFormat="1" x14ac:dyDescent="0.3">
      <c r="A23" s="74"/>
      <c r="B23" s="288" t="s">
        <v>603</v>
      </c>
      <c r="C23" s="282"/>
      <c r="D23" s="282"/>
      <c r="E23" s="282"/>
      <c r="F23" s="282"/>
      <c r="G23" s="290"/>
      <c r="H23" s="300"/>
      <c r="I23" s="81"/>
      <c r="J23" s="43"/>
      <c r="K23" s="43"/>
      <c r="L23" s="43"/>
      <c r="M23" s="43"/>
      <c r="N23" s="43"/>
    </row>
    <row r="24" spans="1:14" s="21" customFormat="1" ht="12" x14ac:dyDescent="0.3">
      <c r="A24" s="9" t="s">
        <v>837</v>
      </c>
      <c r="B24" s="106" t="s">
        <v>1114</v>
      </c>
      <c r="C24" s="269">
        <f>((C25*(1+C31/100)+C26)+C27)*(1+C32/100)</f>
        <v>0</v>
      </c>
      <c r="D24" s="269">
        <f>((D25*(1+D31/100)+D26)+D27)*(1+D32/100)</f>
        <v>0</v>
      </c>
      <c r="E24" s="269">
        <f>((E25*(1+E31/100)+E26)+E27)*(1+E32/100)</f>
        <v>0</v>
      </c>
      <c r="F24" s="269">
        <f>((F25*(1+F31/100)+F26)+F27)*(1+F32/100)</f>
        <v>0</v>
      </c>
      <c r="G24" s="273">
        <f>((G25*(1+G31/100)+G26)+G27)*(1+G32/100)</f>
        <v>0</v>
      </c>
      <c r="H24" s="297" t="s">
        <v>1115</v>
      </c>
      <c r="I24" s="47"/>
      <c r="J24" s="47"/>
      <c r="K24" s="48"/>
    </row>
    <row r="25" spans="1:14" s="21" customFormat="1" ht="34.5" customHeight="1" x14ac:dyDescent="0.3">
      <c r="A25" s="9" t="str">
        <f>'R2_Prijava_CAPEX'!A32</f>
        <v>1.3.1.1.2.</v>
      </c>
      <c r="B25" s="285" t="s">
        <v>1116</v>
      </c>
      <c r="C25" s="286">
        <f>'R2_Prijava_CAPEX'!C32</f>
        <v>0</v>
      </c>
      <c r="D25" s="286">
        <f>'R2_Prijava_CAPEX'!D32</f>
        <v>0</v>
      </c>
      <c r="E25" s="286">
        <f>'R2_Prijava_CAPEX'!E32</f>
        <v>0</v>
      </c>
      <c r="F25" s="286">
        <f>'R2_Prijava_CAPEX'!F32</f>
        <v>0</v>
      </c>
      <c r="G25" s="292">
        <f>'R2_Prijava_CAPEX'!H32</f>
        <v>0</v>
      </c>
      <c r="H25" s="298"/>
      <c r="I25" s="47"/>
      <c r="J25" s="47"/>
      <c r="K25" s="48"/>
    </row>
    <row r="26" spans="1:14" s="21" customFormat="1" x14ac:dyDescent="0.3">
      <c r="A26" s="9" t="s">
        <v>838</v>
      </c>
      <c r="B26" s="106" t="s">
        <v>629</v>
      </c>
      <c r="C26" s="286"/>
      <c r="D26" s="286"/>
      <c r="E26" s="286"/>
      <c r="F26" s="286"/>
      <c r="G26" s="292"/>
      <c r="H26" s="298"/>
      <c r="I26" s="47"/>
      <c r="J26" s="47"/>
      <c r="K26" s="48"/>
    </row>
    <row r="27" spans="1:14" s="21" customFormat="1" ht="12" x14ac:dyDescent="0.3">
      <c r="A27" s="9" t="s">
        <v>839</v>
      </c>
      <c r="B27" s="106" t="s">
        <v>588</v>
      </c>
      <c r="C27" s="286">
        <f>C28+C29+C30</f>
        <v>0</v>
      </c>
      <c r="D27" s="286">
        <f t="shared" ref="D27:G27" si="3">D28+D29+D30</f>
        <v>0</v>
      </c>
      <c r="E27" s="286">
        <f t="shared" si="3"/>
        <v>0</v>
      </c>
      <c r="F27" s="286">
        <f t="shared" si="3"/>
        <v>0</v>
      </c>
      <c r="G27" s="292">
        <f t="shared" si="3"/>
        <v>0</v>
      </c>
      <c r="H27" s="297" t="s">
        <v>1110</v>
      </c>
      <c r="I27" s="47"/>
      <c r="J27" s="47"/>
      <c r="K27" s="48"/>
    </row>
    <row r="28" spans="1:14" s="21" customFormat="1" x14ac:dyDescent="0.3">
      <c r="A28" s="9" t="s">
        <v>840</v>
      </c>
      <c r="B28" s="268" t="s">
        <v>576</v>
      </c>
      <c r="C28" s="287"/>
      <c r="D28" s="287"/>
      <c r="E28" s="287"/>
      <c r="F28" s="287"/>
      <c r="G28" s="293"/>
      <c r="H28" s="298"/>
      <c r="I28" s="47"/>
      <c r="J28" s="47"/>
      <c r="K28" s="49"/>
    </row>
    <row r="29" spans="1:14" s="21" customFormat="1" x14ac:dyDescent="0.3">
      <c r="A29" s="9" t="s">
        <v>841</v>
      </c>
      <c r="B29" s="268" t="s">
        <v>577</v>
      </c>
      <c r="C29" s="287"/>
      <c r="D29" s="287"/>
      <c r="E29" s="287"/>
      <c r="F29" s="287"/>
      <c r="G29" s="293"/>
      <c r="H29" s="298"/>
      <c r="I29" s="47"/>
      <c r="J29" s="47"/>
      <c r="K29" s="49"/>
    </row>
    <row r="30" spans="1:14" s="21" customFormat="1" x14ac:dyDescent="0.3">
      <c r="A30" s="9" t="s">
        <v>842</v>
      </c>
      <c r="B30" s="268" t="s">
        <v>578</v>
      </c>
      <c r="C30" s="287"/>
      <c r="D30" s="287"/>
      <c r="E30" s="287"/>
      <c r="F30" s="287"/>
      <c r="G30" s="293"/>
      <c r="H30" s="298"/>
      <c r="I30" s="47"/>
      <c r="J30" s="47"/>
      <c r="K30" s="49"/>
    </row>
    <row r="31" spans="1:14" s="21" customFormat="1" x14ac:dyDescent="0.3">
      <c r="A31" s="9" t="s">
        <v>466</v>
      </c>
      <c r="B31" s="268" t="s">
        <v>467</v>
      </c>
      <c r="C31" s="287"/>
      <c r="D31" s="287"/>
      <c r="E31" s="287"/>
      <c r="F31" s="287"/>
      <c r="G31" s="293"/>
      <c r="H31" s="298"/>
      <c r="I31" s="47"/>
      <c r="J31" s="47"/>
      <c r="K31" s="49"/>
    </row>
    <row r="32" spans="1:14" s="21" customFormat="1" x14ac:dyDescent="0.3">
      <c r="A32" s="9" t="s">
        <v>468</v>
      </c>
      <c r="B32" s="106" t="s">
        <v>1054</v>
      </c>
      <c r="C32" s="287"/>
      <c r="D32" s="287"/>
      <c r="E32" s="287"/>
      <c r="F32" s="287"/>
      <c r="G32" s="293"/>
      <c r="H32" s="297" t="s">
        <v>1005</v>
      </c>
      <c r="I32" s="47"/>
      <c r="J32" s="47"/>
      <c r="K32" s="49"/>
    </row>
    <row r="33" spans="1:8" x14ac:dyDescent="0.2">
      <c r="B33" s="316"/>
      <c r="C33" s="317"/>
      <c r="D33" s="317"/>
      <c r="E33" s="317"/>
      <c r="F33" s="317"/>
      <c r="G33" s="317"/>
      <c r="H33" s="317"/>
    </row>
    <row r="34" spans="1:8" x14ac:dyDescent="0.2">
      <c r="B34" s="316"/>
      <c r="C34" s="317"/>
      <c r="D34" s="317"/>
      <c r="E34" s="317"/>
      <c r="F34" s="317"/>
      <c r="G34" s="317"/>
      <c r="H34" s="317"/>
    </row>
    <row r="35" spans="1:8" x14ac:dyDescent="0.2">
      <c r="B35" s="316"/>
      <c r="C35" s="317"/>
      <c r="D35" s="317"/>
      <c r="E35" s="317"/>
      <c r="F35" s="317"/>
      <c r="G35" s="317"/>
      <c r="H35" s="317"/>
    </row>
    <row r="36" spans="1:8" s="21" customFormat="1" ht="39" customHeight="1" thickBot="1" x14ac:dyDescent="0.35">
      <c r="A36" s="16" t="s">
        <v>575</v>
      </c>
      <c r="B36" s="318" t="s">
        <v>630</v>
      </c>
      <c r="C36" s="265" t="s">
        <v>420</v>
      </c>
      <c r="D36" s="265" t="s">
        <v>421</v>
      </c>
      <c r="E36" s="265" t="s">
        <v>422</v>
      </c>
      <c r="F36" s="265" t="s">
        <v>423</v>
      </c>
      <c r="G36" s="271" t="s">
        <v>1096</v>
      </c>
      <c r="H36" s="275" t="s">
        <v>57</v>
      </c>
    </row>
    <row r="37" spans="1:8" s="21" customFormat="1" ht="18" customHeight="1" x14ac:dyDescent="0.3">
      <c r="A37" s="12"/>
      <c r="B37" s="266" t="s">
        <v>53</v>
      </c>
      <c r="C37" s="269"/>
      <c r="D37" s="269"/>
      <c r="E37" s="269"/>
      <c r="F37" s="269"/>
      <c r="G37" s="273"/>
      <c r="H37" s="298"/>
    </row>
    <row r="38" spans="1:8" s="21" customFormat="1" ht="32.25" customHeight="1" x14ac:dyDescent="0.3">
      <c r="A38" s="10" t="s">
        <v>843</v>
      </c>
      <c r="B38" s="268" t="s">
        <v>585</v>
      </c>
      <c r="C38" s="269" t="e">
        <f>C39/C40</f>
        <v>#DIV/0!</v>
      </c>
      <c r="D38" s="269" t="e">
        <f t="shared" ref="D38:G38" si="4">D39/D40</f>
        <v>#DIV/0!</v>
      </c>
      <c r="E38" s="269" t="e">
        <f t="shared" si="4"/>
        <v>#DIV/0!</v>
      </c>
      <c r="F38" s="269" t="e">
        <f t="shared" si="4"/>
        <v>#DIV/0!</v>
      </c>
      <c r="G38" s="273" t="e">
        <f t="shared" si="4"/>
        <v>#DIV/0!</v>
      </c>
      <c r="H38" s="297"/>
    </row>
    <row r="39" spans="1:8" s="21" customFormat="1" ht="24" customHeight="1" x14ac:dyDescent="0.3">
      <c r="A39" s="10" t="str">
        <f>A4</f>
        <v>6.C.1.</v>
      </c>
      <c r="B39" s="106" t="s">
        <v>1107</v>
      </c>
      <c r="C39" s="319">
        <f t="shared" ref="C39:G39" si="5">C4</f>
        <v>0</v>
      </c>
      <c r="D39" s="319">
        <f t="shared" si="5"/>
        <v>0</v>
      </c>
      <c r="E39" s="319">
        <f t="shared" si="5"/>
        <v>0</v>
      </c>
      <c r="F39" s="319">
        <f t="shared" si="5"/>
        <v>0</v>
      </c>
      <c r="G39" s="321">
        <f t="shared" si="5"/>
        <v>0</v>
      </c>
      <c r="H39" s="298"/>
    </row>
    <row r="40" spans="1:8" s="21" customFormat="1" ht="27" customHeight="1" x14ac:dyDescent="0.3">
      <c r="A40" s="10" t="str">
        <f>'P1_Planirane količine VU '!A22</f>
        <v>V.Q.5.</v>
      </c>
      <c r="B40" s="268" t="s">
        <v>1151</v>
      </c>
      <c r="C40" s="270">
        <f>'P1_Planirane količine VU '!L22</f>
        <v>0</v>
      </c>
      <c r="D40" s="270">
        <f>'P1_Planirane količine VU '!M22</f>
        <v>0</v>
      </c>
      <c r="E40" s="270">
        <f>'P1_Planirane količine VU '!N22</f>
        <v>0</v>
      </c>
      <c r="F40" s="270">
        <f>'P1_Planirane količine VU '!O22</f>
        <v>0</v>
      </c>
      <c r="G40" s="274">
        <f>'P1_Planirane količine VU '!Q22</f>
        <v>0</v>
      </c>
      <c r="H40" s="298"/>
    </row>
    <row r="41" spans="1:8" s="21" customFormat="1" ht="27" customHeight="1" x14ac:dyDescent="0.3">
      <c r="A41" s="12"/>
      <c r="B41" s="320" t="s">
        <v>586</v>
      </c>
      <c r="C41" s="269"/>
      <c r="D41" s="269"/>
      <c r="E41" s="269"/>
      <c r="F41" s="269"/>
      <c r="G41" s="273"/>
      <c r="H41" s="298"/>
    </row>
    <row r="42" spans="1:8" s="21" customFormat="1" ht="32.25" customHeight="1" x14ac:dyDescent="0.3">
      <c r="A42" s="10" t="s">
        <v>844</v>
      </c>
      <c r="B42" s="268" t="s">
        <v>1152</v>
      </c>
      <c r="C42" s="269" t="e">
        <f>C43/C44</f>
        <v>#REF!</v>
      </c>
      <c r="D42" s="269" t="e">
        <f t="shared" ref="D42" si="6">D43/D44</f>
        <v>#REF!</v>
      </c>
      <c r="E42" s="269" t="e">
        <f t="shared" ref="E42" si="7">E43/E44</f>
        <v>#REF!</v>
      </c>
      <c r="F42" s="269" t="e">
        <f t="shared" ref="F42" si="8">F43/F44</f>
        <v>#REF!</v>
      </c>
      <c r="G42" s="273" t="e">
        <f t="shared" ref="G42" si="9">G43/G44</f>
        <v>#REF!</v>
      </c>
      <c r="H42" s="297"/>
    </row>
    <row r="43" spans="1:8" s="21" customFormat="1" ht="24" customHeight="1" x14ac:dyDescent="0.3">
      <c r="A43" s="10" t="s">
        <v>826</v>
      </c>
      <c r="B43" s="268" t="s">
        <v>1153</v>
      </c>
      <c r="C43" s="269" t="e">
        <f>#REF!</f>
        <v>#REF!</v>
      </c>
      <c r="D43" s="269" t="e">
        <f>#REF!</f>
        <v>#REF!</v>
      </c>
      <c r="E43" s="269" t="e">
        <f>#REF!</f>
        <v>#REF!</v>
      </c>
      <c r="F43" s="269" t="e">
        <f>#REF!</f>
        <v>#REF!</v>
      </c>
      <c r="G43" s="273" t="e">
        <f>#REF!</f>
        <v>#REF!</v>
      </c>
      <c r="H43" s="298"/>
    </row>
    <row r="44" spans="1:8" s="21" customFormat="1" ht="27" customHeight="1" x14ac:dyDescent="0.3">
      <c r="A44" s="10" t="str">
        <f>'P1_Planirane količine VU '!A25</f>
        <v>O.Q.5.</v>
      </c>
      <c r="B44" s="268" t="s">
        <v>1154</v>
      </c>
      <c r="C44" s="270">
        <f>'P1_Planirane količine VU '!L25</f>
        <v>0</v>
      </c>
      <c r="D44" s="270">
        <f>'P1_Planirane količine VU '!M25</f>
        <v>0</v>
      </c>
      <c r="E44" s="270">
        <f>'P1_Planirane količine VU '!N25</f>
        <v>0</v>
      </c>
      <c r="F44" s="270">
        <f>'P1_Planirane količine VU '!O25</f>
        <v>0</v>
      </c>
      <c r="G44" s="274">
        <f>'P1_Planirane količine VU '!Q26</f>
        <v>0</v>
      </c>
      <c r="H44" s="298"/>
    </row>
    <row r="45" spans="1:8" s="21" customFormat="1" ht="27" customHeight="1" x14ac:dyDescent="0.3">
      <c r="A45" s="12"/>
      <c r="B45" s="320" t="s">
        <v>587</v>
      </c>
      <c r="C45" s="270"/>
      <c r="D45" s="270"/>
      <c r="E45" s="270"/>
      <c r="F45" s="270"/>
      <c r="G45" s="274"/>
      <c r="H45" s="298"/>
    </row>
    <row r="46" spans="1:8" s="21" customFormat="1" ht="32.25" customHeight="1" x14ac:dyDescent="0.3">
      <c r="A46" s="10" t="s">
        <v>845</v>
      </c>
      <c r="B46" s="268" t="s">
        <v>1155</v>
      </c>
      <c r="C46" s="269" t="e">
        <f>C47/C48</f>
        <v>#REF!</v>
      </c>
      <c r="D46" s="269" t="e">
        <f t="shared" ref="D46" si="10">D47/D48</f>
        <v>#REF!</v>
      </c>
      <c r="E46" s="269" t="e">
        <f t="shared" ref="E46" si="11">E47/E48</f>
        <v>#REF!</v>
      </c>
      <c r="F46" s="269" t="e">
        <f t="shared" ref="F46" si="12">F47/F48</f>
        <v>#REF!</v>
      </c>
      <c r="G46" s="273" t="e">
        <f t="shared" ref="G46" si="13">G47/G48</f>
        <v>#REF!</v>
      </c>
      <c r="H46" s="297"/>
    </row>
    <row r="47" spans="1:8" s="21" customFormat="1" ht="24" customHeight="1" x14ac:dyDescent="0.3">
      <c r="A47" s="10" t="s">
        <v>838</v>
      </c>
      <c r="B47" s="268" t="s">
        <v>1156</v>
      </c>
      <c r="C47" s="269" t="e">
        <f>#REF!</f>
        <v>#REF!</v>
      </c>
      <c r="D47" s="269" t="e">
        <f>#REF!</f>
        <v>#REF!</v>
      </c>
      <c r="E47" s="269" t="e">
        <f>#REF!</f>
        <v>#REF!</v>
      </c>
      <c r="F47" s="269" t="e">
        <f>#REF!</f>
        <v>#REF!</v>
      </c>
      <c r="G47" s="273" t="e">
        <f>#REF!</f>
        <v>#REF!</v>
      </c>
      <c r="H47" s="298"/>
    </row>
    <row r="48" spans="1:8" s="21" customFormat="1" ht="27" customHeight="1" x14ac:dyDescent="0.3">
      <c r="A48" s="10" t="str">
        <f>'P1_Planirane količine VU '!A28</f>
        <v>P.Q.5.</v>
      </c>
      <c r="B48" s="268" t="s">
        <v>1157</v>
      </c>
      <c r="C48" s="270">
        <f>'P1_Planirane količine VU '!L28</f>
        <v>0</v>
      </c>
      <c r="D48" s="270">
        <f>'P1_Planirane količine VU '!M28</f>
        <v>0</v>
      </c>
      <c r="E48" s="270">
        <f>'P1_Planirane količine VU '!N28</f>
        <v>0</v>
      </c>
      <c r="F48" s="270">
        <f>'P1_Planirane količine VU '!O28</f>
        <v>0</v>
      </c>
      <c r="G48" s="274">
        <f>'P1_Planirane količine VU '!Q28</f>
        <v>0</v>
      </c>
      <c r="H48" s="278"/>
    </row>
    <row r="49" spans="1:8" ht="14.4" x14ac:dyDescent="0.3">
      <c r="A49"/>
      <c r="B49" s="316"/>
      <c r="C49" s="317"/>
      <c r="D49" s="317"/>
      <c r="E49" s="317"/>
      <c r="F49" s="317"/>
      <c r="G49" s="317"/>
      <c r="H49" s="317"/>
    </row>
    <row r="50" spans="1:8" ht="14.4" x14ac:dyDescent="0.3">
      <c r="B50" s="213"/>
      <c r="C50" s="317"/>
      <c r="D50" s="317"/>
      <c r="E50" s="317"/>
      <c r="F50" s="317"/>
      <c r="G50" s="317"/>
      <c r="H50" s="317"/>
    </row>
    <row r="99" spans="2:2" ht="20.399999999999999" x14ac:dyDescent="0.2">
      <c r="B99" s="31" t="s">
        <v>783</v>
      </c>
    </row>
    <row r="100" spans="2:2" ht="20.399999999999999" x14ac:dyDescent="0.2">
      <c r="B100" s="51" t="s">
        <v>787</v>
      </c>
    </row>
    <row r="409" spans="2:2" ht="35.25" customHeight="1" x14ac:dyDescent="0.2"/>
    <row r="410" spans="2:2" x14ac:dyDescent="0.2">
      <c r="B410" s="31"/>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zoomScale="115" zoomScaleNormal="115" workbookViewId="0">
      <pane ySplit="1" topLeftCell="A2" activePane="bottomLeft" state="frozen"/>
      <selection pane="bottomLeft" activeCell="C1" sqref="C1"/>
    </sheetView>
  </sheetViews>
  <sheetFormatPr defaultColWidth="9.109375" defaultRowHeight="10.199999999999999" x14ac:dyDescent="0.3"/>
  <cols>
    <col min="1" max="1" width="12.33203125" style="4" customWidth="1"/>
    <col min="2" max="2" width="63.33203125" style="5" customWidth="1"/>
    <col min="3" max="3" width="15.33203125" style="4" customWidth="1"/>
    <col min="4" max="4" width="9.109375" style="4"/>
    <col min="5" max="5" width="20.88671875" style="4" customWidth="1"/>
    <col min="6" max="17" width="13.33203125" style="2" customWidth="1"/>
    <col min="18" max="16384" width="9.109375" style="4"/>
  </cols>
  <sheetData>
    <row r="1" spans="1:18" ht="50.4" customHeight="1" x14ac:dyDescent="0.3">
      <c r="A1" s="73" t="s">
        <v>999</v>
      </c>
      <c r="B1" s="198" t="s">
        <v>987</v>
      </c>
      <c r="C1" s="7" t="s">
        <v>55</v>
      </c>
      <c r="D1" s="8" t="s">
        <v>546</v>
      </c>
      <c r="E1" s="7" t="s">
        <v>57</v>
      </c>
      <c r="F1" s="58" t="s">
        <v>533</v>
      </c>
      <c r="G1" s="58" t="s">
        <v>534</v>
      </c>
      <c r="H1" s="58" t="s">
        <v>535</v>
      </c>
      <c r="I1" s="58" t="s">
        <v>536</v>
      </c>
      <c r="J1" s="59" t="s">
        <v>542</v>
      </c>
      <c r="K1" s="60" t="s">
        <v>547</v>
      </c>
      <c r="L1" s="61" t="s">
        <v>537</v>
      </c>
      <c r="M1" s="61" t="s">
        <v>538</v>
      </c>
      <c r="N1" s="61" t="s">
        <v>539</v>
      </c>
      <c r="O1" s="61" t="s">
        <v>540</v>
      </c>
      <c r="P1" s="61" t="s">
        <v>541</v>
      </c>
      <c r="Q1" s="57" t="s">
        <v>532</v>
      </c>
    </row>
    <row r="2" spans="1:18" ht="30" customHeight="1" x14ac:dyDescent="0.3">
      <c r="A2" s="340" t="s">
        <v>53</v>
      </c>
      <c r="B2" s="341"/>
      <c r="C2" s="341"/>
      <c r="D2" s="341"/>
      <c r="E2" s="342"/>
      <c r="F2" s="18"/>
      <c r="G2" s="18"/>
      <c r="H2" s="18"/>
      <c r="I2" s="18"/>
      <c r="J2" s="18"/>
      <c r="K2" s="18"/>
      <c r="L2" s="18"/>
      <c r="M2" s="18"/>
      <c r="N2" s="18"/>
      <c r="O2" s="18"/>
      <c r="P2" s="18"/>
      <c r="Q2" s="18"/>
    </row>
    <row r="3" spans="1:18" ht="21.6" customHeight="1" x14ac:dyDescent="0.3">
      <c r="A3" s="10" t="s">
        <v>409</v>
      </c>
      <c r="B3" s="9" t="s">
        <v>52</v>
      </c>
      <c r="C3" s="10" t="s">
        <v>655</v>
      </c>
      <c r="D3" s="11">
        <v>200000</v>
      </c>
      <c r="E3" s="10"/>
      <c r="F3" s="15"/>
      <c r="G3" s="15"/>
      <c r="H3" s="15"/>
      <c r="I3" s="15"/>
      <c r="J3" s="14"/>
      <c r="K3" s="15"/>
      <c r="L3" s="15"/>
      <c r="M3" s="15"/>
      <c r="N3" s="15"/>
      <c r="O3" s="15"/>
      <c r="P3" s="18">
        <f t="shared" ref="P3:P4" si="0">SUM(L3:O3)/4</f>
        <v>0</v>
      </c>
      <c r="Q3" s="56">
        <f t="shared" ref="Q3:Q4" si="1">SUM(L3:O3)</f>
        <v>0</v>
      </c>
    </row>
    <row r="4" spans="1:18" ht="12" x14ac:dyDescent="0.3">
      <c r="A4" s="10" t="s">
        <v>410</v>
      </c>
      <c r="B4" s="9" t="s">
        <v>508</v>
      </c>
      <c r="C4" s="10" t="s">
        <v>59</v>
      </c>
      <c r="D4" s="11">
        <v>50000</v>
      </c>
      <c r="E4" s="10"/>
      <c r="F4" s="15"/>
      <c r="G4" s="15"/>
      <c r="H4" s="15"/>
      <c r="I4" s="15"/>
      <c r="J4" s="14"/>
      <c r="K4" s="15"/>
      <c r="L4" s="15"/>
      <c r="M4" s="15"/>
      <c r="N4" s="15"/>
      <c r="O4" s="15"/>
      <c r="P4" s="18">
        <f t="shared" si="0"/>
        <v>0</v>
      </c>
      <c r="Q4" s="56">
        <f t="shared" si="1"/>
        <v>0</v>
      </c>
    </row>
    <row r="5" spans="1:18" ht="30.6" x14ac:dyDescent="0.3">
      <c r="A5" s="10" t="s">
        <v>411</v>
      </c>
      <c r="B5" s="86" t="s">
        <v>503</v>
      </c>
      <c r="C5" s="87" t="s">
        <v>200</v>
      </c>
      <c r="D5" s="87">
        <f>D4/D3</f>
        <v>0.25</v>
      </c>
      <c r="E5" s="10"/>
      <c r="F5" s="67" t="e">
        <f t="shared" ref="F5:I5" si="2">F4/F3</f>
        <v>#DIV/0!</v>
      </c>
      <c r="G5" s="67" t="e">
        <f t="shared" si="2"/>
        <v>#DIV/0!</v>
      </c>
      <c r="H5" s="67" t="e">
        <f t="shared" si="2"/>
        <v>#DIV/0!</v>
      </c>
      <c r="I5" s="67" t="e">
        <f t="shared" si="2"/>
        <v>#DIV/0!</v>
      </c>
      <c r="J5" s="14"/>
      <c r="K5" s="66"/>
      <c r="L5" s="67" t="e">
        <f t="shared" ref="L5:Q5" si="3">L4/L3</f>
        <v>#DIV/0!</v>
      </c>
      <c r="M5" s="67" t="e">
        <f t="shared" si="3"/>
        <v>#DIV/0!</v>
      </c>
      <c r="N5" s="67" t="e">
        <f t="shared" si="3"/>
        <v>#DIV/0!</v>
      </c>
      <c r="O5" s="67" t="e">
        <f t="shared" si="3"/>
        <v>#DIV/0!</v>
      </c>
      <c r="P5" s="67" t="e">
        <f t="shared" si="3"/>
        <v>#DIV/0!</v>
      </c>
      <c r="Q5" s="67" t="e">
        <f t="shared" si="3"/>
        <v>#DIV/0!</v>
      </c>
      <c r="R5"/>
    </row>
    <row r="6" spans="1:18" ht="20.399999999999999" x14ac:dyDescent="0.3">
      <c r="A6" s="10" t="s">
        <v>590</v>
      </c>
      <c r="B6" s="82" t="s">
        <v>635</v>
      </c>
      <c r="C6" s="84" t="s">
        <v>636</v>
      </c>
      <c r="D6" s="11">
        <f>D3-D4</f>
        <v>150000</v>
      </c>
      <c r="E6" s="83"/>
      <c r="F6" s="11">
        <f t="shared" ref="F6:I6" si="4">F3-F4</f>
        <v>0</v>
      </c>
      <c r="G6" s="11">
        <f t="shared" si="4"/>
        <v>0</v>
      </c>
      <c r="H6" s="11">
        <f t="shared" si="4"/>
        <v>0</v>
      </c>
      <c r="I6" s="11">
        <f t="shared" si="4"/>
        <v>0</v>
      </c>
      <c r="J6" s="22"/>
      <c r="K6" s="67"/>
      <c r="L6" s="11">
        <f t="shared" ref="L6:O6" si="5">L3-L4</f>
        <v>0</v>
      </c>
      <c r="M6" s="11">
        <f t="shared" si="5"/>
        <v>0</v>
      </c>
      <c r="N6" s="11">
        <f t="shared" si="5"/>
        <v>0</v>
      </c>
      <c r="O6" s="11">
        <f t="shared" si="5"/>
        <v>0</v>
      </c>
      <c r="P6" s="18">
        <f>SUM(L6:O6)/4</f>
        <v>0</v>
      </c>
      <c r="Q6" s="56">
        <f>SUM(L6:O6)</f>
        <v>0</v>
      </c>
      <c r="R6" s="85"/>
    </row>
    <row r="7" spans="1:18" ht="24" customHeight="1" x14ac:dyDescent="0.3">
      <c r="A7" s="343" t="s">
        <v>54</v>
      </c>
      <c r="B7" s="344"/>
      <c r="C7" s="344"/>
      <c r="D7" s="344"/>
      <c r="E7" s="345"/>
      <c r="F7" s="10"/>
      <c r="G7" s="10"/>
      <c r="H7" s="10"/>
      <c r="I7" s="10"/>
      <c r="J7" s="10"/>
      <c r="K7" s="10"/>
      <c r="L7" s="10"/>
      <c r="M7" s="10"/>
      <c r="N7" s="10"/>
      <c r="O7" s="10"/>
      <c r="P7" s="10"/>
      <c r="Q7" s="10"/>
    </row>
    <row r="8" spans="1:18" ht="20.399999999999999" x14ac:dyDescent="0.3">
      <c r="A8" s="10" t="s">
        <v>412</v>
      </c>
      <c r="B8" s="9" t="s">
        <v>56</v>
      </c>
      <c r="C8" s="10" t="s">
        <v>656</v>
      </c>
      <c r="D8" s="11">
        <v>180000</v>
      </c>
      <c r="E8" s="10"/>
      <c r="F8" s="15"/>
      <c r="G8" s="15"/>
      <c r="H8" s="15"/>
      <c r="I8" s="15"/>
      <c r="J8" s="14"/>
      <c r="K8" s="15"/>
      <c r="L8" s="15"/>
      <c r="M8" s="15"/>
      <c r="N8" s="15"/>
      <c r="O8" s="15"/>
      <c r="P8" s="18">
        <f>SUM(L8:O8)/4</f>
        <v>0</v>
      </c>
      <c r="Q8" s="18">
        <f>SUM(L8:P8)</f>
        <v>0</v>
      </c>
    </row>
    <row r="9" spans="1:18" ht="20.399999999999999" x14ac:dyDescent="0.3">
      <c r="A9" s="10" t="s">
        <v>413</v>
      </c>
      <c r="B9" s="9" t="s">
        <v>507</v>
      </c>
      <c r="C9" s="10" t="s">
        <v>60</v>
      </c>
      <c r="D9" s="11">
        <v>40000</v>
      </c>
      <c r="E9" s="10"/>
      <c r="F9" s="15"/>
      <c r="G9" s="15"/>
      <c r="H9" s="15"/>
      <c r="I9" s="15"/>
      <c r="J9" s="14"/>
      <c r="K9" s="15"/>
      <c r="L9" s="15"/>
      <c r="M9" s="15"/>
      <c r="N9" s="15"/>
      <c r="O9" s="15"/>
      <c r="P9" s="18">
        <f>SUM(L9:O9)/4</f>
        <v>0</v>
      </c>
      <c r="Q9" s="18">
        <f>SUM(L9:P9)</f>
        <v>0</v>
      </c>
    </row>
    <row r="10" spans="1:18" ht="40.799999999999997" x14ac:dyDescent="0.3">
      <c r="A10" s="10" t="s">
        <v>414</v>
      </c>
      <c r="B10" s="86" t="s">
        <v>506</v>
      </c>
      <c r="C10" s="87" t="s">
        <v>58</v>
      </c>
      <c r="D10" s="87">
        <f>D9/D8</f>
        <v>0.22222222222222221</v>
      </c>
      <c r="E10" s="10"/>
      <c r="F10" s="68" t="e">
        <f t="shared" ref="F10:I10" si="6">F9/F8</f>
        <v>#DIV/0!</v>
      </c>
      <c r="G10" s="68" t="e">
        <f t="shared" si="6"/>
        <v>#DIV/0!</v>
      </c>
      <c r="H10" s="68" t="e">
        <f t="shared" si="6"/>
        <v>#DIV/0!</v>
      </c>
      <c r="I10" s="68" t="e">
        <f t="shared" si="6"/>
        <v>#DIV/0!</v>
      </c>
      <c r="J10" s="14"/>
      <c r="K10" s="66"/>
      <c r="L10" s="68" t="e">
        <f t="shared" ref="L10:Q10" si="7">L9/L8</f>
        <v>#DIV/0!</v>
      </c>
      <c r="M10" s="68" t="e">
        <f t="shared" si="7"/>
        <v>#DIV/0!</v>
      </c>
      <c r="N10" s="68" t="e">
        <f t="shared" si="7"/>
        <v>#DIV/0!</v>
      </c>
      <c r="O10" s="68" t="e">
        <f t="shared" si="7"/>
        <v>#DIV/0!</v>
      </c>
      <c r="P10" s="68" t="e">
        <f t="shared" si="7"/>
        <v>#DIV/0!</v>
      </c>
      <c r="Q10" s="68" t="e">
        <f t="shared" si="7"/>
        <v>#DIV/0!</v>
      </c>
    </row>
    <row r="11" spans="1:18" ht="30.6" x14ac:dyDescent="0.3">
      <c r="A11" s="10" t="s">
        <v>595</v>
      </c>
      <c r="B11" s="82" t="s">
        <v>637</v>
      </c>
      <c r="C11" s="84" t="s">
        <v>640</v>
      </c>
      <c r="D11" s="11">
        <f>D8-D9</f>
        <v>140000</v>
      </c>
      <c r="E11" s="83"/>
      <c r="F11" s="11">
        <f t="shared" ref="F11:I11" si="8">F8-F9</f>
        <v>0</v>
      </c>
      <c r="G11" s="11">
        <f t="shared" si="8"/>
        <v>0</v>
      </c>
      <c r="H11" s="11">
        <f t="shared" si="8"/>
        <v>0</v>
      </c>
      <c r="I11" s="11">
        <f t="shared" si="8"/>
        <v>0</v>
      </c>
      <c r="J11" s="22"/>
      <c r="K11" s="67"/>
      <c r="L11" s="11">
        <f t="shared" ref="L11:O11" si="9">L8-L9</f>
        <v>0</v>
      </c>
      <c r="M11" s="11">
        <f t="shared" si="9"/>
        <v>0</v>
      </c>
      <c r="N11" s="11">
        <f t="shared" si="9"/>
        <v>0</v>
      </c>
      <c r="O11" s="11">
        <f t="shared" si="9"/>
        <v>0</v>
      </c>
      <c r="P11" s="18">
        <f>SUM(L11:O11)/4</f>
        <v>0</v>
      </c>
      <c r="Q11" s="56">
        <f>SUM(L11:O11)</f>
        <v>0</v>
      </c>
      <c r="R11" s="85"/>
    </row>
    <row r="12" spans="1:18" ht="24" customHeight="1" x14ac:dyDescent="0.3">
      <c r="A12" s="337" t="s">
        <v>51</v>
      </c>
      <c r="B12" s="338"/>
      <c r="C12" s="338"/>
      <c r="D12" s="338"/>
      <c r="E12" s="339"/>
      <c r="F12" s="56"/>
      <c r="G12" s="56"/>
      <c r="H12" s="56"/>
      <c r="I12" s="56"/>
      <c r="J12" s="18"/>
      <c r="K12" s="56"/>
      <c r="L12" s="56"/>
      <c r="M12" s="56"/>
      <c r="N12" s="56"/>
      <c r="O12" s="56"/>
      <c r="P12" s="56"/>
      <c r="Q12" s="56"/>
    </row>
    <row r="13" spans="1:18" ht="30.6" x14ac:dyDescent="0.3">
      <c r="A13" s="10" t="s">
        <v>415</v>
      </c>
      <c r="B13" s="9" t="s">
        <v>219</v>
      </c>
      <c r="C13" s="10" t="s">
        <v>643</v>
      </c>
      <c r="D13" s="11">
        <v>180000</v>
      </c>
      <c r="E13" s="10"/>
      <c r="F13" s="23"/>
      <c r="G13" s="23"/>
      <c r="H13" s="23"/>
      <c r="I13" s="23"/>
      <c r="J13" s="14"/>
      <c r="K13" s="23"/>
      <c r="L13" s="23"/>
      <c r="M13" s="23"/>
      <c r="N13" s="23"/>
      <c r="O13" s="23"/>
      <c r="P13" s="18">
        <f t="shared" ref="P13:P14" si="10">SUM(L13:O13)/4</f>
        <v>0</v>
      </c>
      <c r="Q13" s="56">
        <f t="shared" ref="Q13:Q14" si="11">SUM(L13:O13)</f>
        <v>0</v>
      </c>
    </row>
    <row r="14" spans="1:18" ht="20.399999999999999" x14ac:dyDescent="0.3">
      <c r="A14" s="10" t="s">
        <v>416</v>
      </c>
      <c r="B14" s="9" t="s">
        <v>504</v>
      </c>
      <c r="C14" s="10" t="s">
        <v>61</v>
      </c>
      <c r="D14" s="11">
        <v>30000</v>
      </c>
      <c r="E14" s="10"/>
      <c r="F14" s="23"/>
      <c r="G14" s="23"/>
      <c r="H14" s="23"/>
      <c r="I14" s="23"/>
      <c r="J14" s="14"/>
      <c r="K14" s="23"/>
      <c r="L14" s="23"/>
      <c r="M14" s="23"/>
      <c r="N14" s="23"/>
      <c r="O14" s="23"/>
      <c r="P14" s="18">
        <f t="shared" si="10"/>
        <v>0</v>
      </c>
      <c r="Q14" s="56">
        <f t="shared" si="11"/>
        <v>0</v>
      </c>
    </row>
    <row r="15" spans="1:18" ht="40.799999999999997" x14ac:dyDescent="0.3">
      <c r="A15" s="10" t="s">
        <v>417</v>
      </c>
      <c r="B15" s="86" t="s">
        <v>505</v>
      </c>
      <c r="C15" s="87" t="s">
        <v>62</v>
      </c>
      <c r="D15" s="87">
        <f>D14/D13</f>
        <v>0.16666666666666666</v>
      </c>
      <c r="E15" s="10"/>
      <c r="F15" s="68" t="e">
        <f t="shared" ref="F15:I15" si="12">F14/F13</f>
        <v>#DIV/0!</v>
      </c>
      <c r="G15" s="68" t="e">
        <f t="shared" si="12"/>
        <v>#DIV/0!</v>
      </c>
      <c r="H15" s="68" t="e">
        <f t="shared" si="12"/>
        <v>#DIV/0!</v>
      </c>
      <c r="I15" s="68" t="e">
        <f t="shared" si="12"/>
        <v>#DIV/0!</v>
      </c>
      <c r="J15" s="14"/>
      <c r="K15" s="66"/>
      <c r="L15" s="68" t="e">
        <f t="shared" ref="L15:Q15" si="13">L14/L13</f>
        <v>#DIV/0!</v>
      </c>
      <c r="M15" s="68" t="e">
        <f t="shared" si="13"/>
        <v>#DIV/0!</v>
      </c>
      <c r="N15" s="68" t="e">
        <f t="shared" si="13"/>
        <v>#DIV/0!</v>
      </c>
      <c r="O15" s="68" t="e">
        <f t="shared" si="13"/>
        <v>#DIV/0!</v>
      </c>
      <c r="P15" s="68" t="e">
        <f t="shared" si="13"/>
        <v>#DIV/0!</v>
      </c>
      <c r="Q15" s="68" t="e">
        <f t="shared" si="13"/>
        <v>#DIV/0!</v>
      </c>
    </row>
    <row r="16" spans="1:18" ht="30.6" x14ac:dyDescent="0.3">
      <c r="A16" s="10" t="s">
        <v>595</v>
      </c>
      <c r="B16" s="82" t="s">
        <v>641</v>
      </c>
      <c r="C16" s="84" t="s">
        <v>642</v>
      </c>
      <c r="D16" s="11">
        <f>D13-D14</f>
        <v>150000</v>
      </c>
      <c r="E16" s="83"/>
      <c r="F16" s="11">
        <f t="shared" ref="F16:I16" si="14">F13-F14</f>
        <v>0</v>
      </c>
      <c r="G16" s="11">
        <f t="shared" si="14"/>
        <v>0</v>
      </c>
      <c r="H16" s="11">
        <f t="shared" si="14"/>
        <v>0</v>
      </c>
      <c r="I16" s="11">
        <f t="shared" si="14"/>
        <v>0</v>
      </c>
      <c r="J16" s="22"/>
      <c r="K16" s="67"/>
      <c r="L16" s="11">
        <f t="shared" ref="L16:O16" si="15">L13-L14</f>
        <v>0</v>
      </c>
      <c r="M16" s="11">
        <f t="shared" si="15"/>
        <v>0</v>
      </c>
      <c r="N16" s="11">
        <f t="shared" si="15"/>
        <v>0</v>
      </c>
      <c r="O16" s="11">
        <f t="shared" si="15"/>
        <v>0</v>
      </c>
      <c r="P16" s="18">
        <f>SUM(L16:O16)/4</f>
        <v>0</v>
      </c>
      <c r="Q16" s="56">
        <f>SUM(L16:O16)</f>
        <v>0</v>
      </c>
      <c r="R16" s="85"/>
    </row>
    <row r="19" spans="1:17" ht="79.5" customHeight="1" x14ac:dyDescent="0.3">
      <c r="A19" s="73" t="s">
        <v>593</v>
      </c>
      <c r="B19" s="6" t="s">
        <v>592</v>
      </c>
      <c r="C19" s="7" t="s">
        <v>55</v>
      </c>
      <c r="D19" s="8" t="s">
        <v>546</v>
      </c>
      <c r="E19" s="7" t="s">
        <v>57</v>
      </c>
      <c r="F19" s="58" t="s">
        <v>533</v>
      </c>
      <c r="G19" s="58" t="s">
        <v>534</v>
      </c>
      <c r="H19" s="58" t="s">
        <v>535</v>
      </c>
      <c r="I19" s="58" t="s">
        <v>536</v>
      </c>
      <c r="J19" s="59" t="s">
        <v>542</v>
      </c>
      <c r="K19" s="60" t="s">
        <v>547</v>
      </c>
      <c r="L19" s="61" t="s">
        <v>537</v>
      </c>
      <c r="M19" s="61" t="s">
        <v>538</v>
      </c>
      <c r="N19" s="61" t="s">
        <v>539</v>
      </c>
      <c r="O19" s="61" t="s">
        <v>540</v>
      </c>
      <c r="P19" s="61" t="s">
        <v>541</v>
      </c>
      <c r="Q19" s="57" t="s">
        <v>532</v>
      </c>
    </row>
    <row r="20" spans="1:17" ht="24.75" customHeight="1" x14ac:dyDescent="0.3">
      <c r="A20" s="340" t="s">
        <v>53</v>
      </c>
      <c r="B20" s="341"/>
      <c r="C20" s="341"/>
      <c r="D20" s="341"/>
      <c r="E20" s="342"/>
      <c r="F20" s="18"/>
      <c r="G20" s="18"/>
      <c r="H20" s="18"/>
      <c r="I20" s="18"/>
      <c r="J20" s="18"/>
      <c r="K20" s="18"/>
      <c r="L20" s="18"/>
      <c r="M20" s="18"/>
      <c r="N20" s="18"/>
      <c r="O20" s="18"/>
      <c r="P20" s="18"/>
      <c r="Q20" s="18"/>
    </row>
    <row r="21" spans="1:17" ht="20.399999999999999" x14ac:dyDescent="0.3">
      <c r="A21" s="10" t="str">
        <f>A3</f>
        <v>V.Q.1.</v>
      </c>
      <c r="B21" s="9" t="str">
        <f>B3</f>
        <v>Ukupne količine vodne usluge javne vodoopskrbe isporučene korisnicima vodnih usluga i svim isporučiteljima vodnih usluga</v>
      </c>
      <c r="C21" s="10" t="s">
        <v>655</v>
      </c>
      <c r="D21" s="11">
        <v>200000</v>
      </c>
      <c r="E21" s="10"/>
      <c r="F21" s="18">
        <f>F3</f>
        <v>0</v>
      </c>
      <c r="G21" s="18">
        <f t="shared" ref="G21:O21" si="16">G3</f>
        <v>0</v>
      </c>
      <c r="H21" s="18">
        <f t="shared" si="16"/>
        <v>0</v>
      </c>
      <c r="I21" s="18">
        <f t="shared" si="16"/>
        <v>0</v>
      </c>
      <c r="J21" s="18">
        <f t="shared" si="16"/>
        <v>0</v>
      </c>
      <c r="K21" s="18">
        <f t="shared" si="16"/>
        <v>0</v>
      </c>
      <c r="L21" s="18">
        <f t="shared" si="16"/>
        <v>0</v>
      </c>
      <c r="M21" s="18">
        <f t="shared" si="16"/>
        <v>0</v>
      </c>
      <c r="N21" s="18">
        <f t="shared" si="16"/>
        <v>0</v>
      </c>
      <c r="O21" s="18">
        <f t="shared" si="16"/>
        <v>0</v>
      </c>
      <c r="P21" s="18">
        <f>SUM(L21:O21)/4</f>
        <v>0</v>
      </c>
      <c r="Q21" s="18">
        <f>SUM(L21:O21)</f>
        <v>0</v>
      </c>
    </row>
    <row r="22" spans="1:17" ht="12" x14ac:dyDescent="0.3">
      <c r="A22" s="10" t="s">
        <v>638</v>
      </c>
      <c r="B22" s="9" t="s">
        <v>591</v>
      </c>
      <c r="C22" s="10" t="s">
        <v>594</v>
      </c>
      <c r="D22" s="11">
        <v>150000</v>
      </c>
      <c r="E22" s="10"/>
      <c r="F22" s="15"/>
      <c r="G22" s="15"/>
      <c r="H22" s="15"/>
      <c r="I22" s="15"/>
      <c r="J22" s="14"/>
      <c r="K22" s="15"/>
      <c r="L22" s="15"/>
      <c r="M22" s="15"/>
      <c r="N22" s="15"/>
      <c r="O22" s="15"/>
      <c r="P22" s="18">
        <f>SUM(L22:O22)/4</f>
        <v>0</v>
      </c>
      <c r="Q22" s="18">
        <f>SUM(L22:O22)</f>
        <v>0</v>
      </c>
    </row>
    <row r="23" spans="1:17" ht="24" customHeight="1" x14ac:dyDescent="0.3">
      <c r="A23" s="343" t="s">
        <v>213</v>
      </c>
      <c r="B23" s="344"/>
      <c r="C23" s="344"/>
      <c r="D23" s="344"/>
      <c r="E23" s="345"/>
      <c r="F23" s="10"/>
      <c r="G23" s="10"/>
      <c r="H23" s="10"/>
      <c r="I23" s="10"/>
      <c r="J23" s="10"/>
      <c r="K23" s="10"/>
      <c r="L23" s="10"/>
      <c r="M23" s="10"/>
      <c r="N23" s="10"/>
      <c r="O23" s="10"/>
      <c r="P23" s="10"/>
      <c r="Q23" s="10"/>
    </row>
    <row r="24" spans="1:17" ht="20.399999999999999" x14ac:dyDescent="0.3">
      <c r="A24" s="10" t="str">
        <f>A8</f>
        <v>O.Q.1.</v>
      </c>
      <c r="B24" s="9" t="str">
        <f>B8</f>
        <v>Ukupne količine vodne usluge javne odvodnje - skupljanja komunalnih otpadnih voda isporučene korisnicima vodnih usluga i svim isporučiteljima vodnih usluga</v>
      </c>
      <c r="C24" s="10" t="s">
        <v>656</v>
      </c>
      <c r="D24" s="11">
        <v>180000</v>
      </c>
      <c r="E24" s="10"/>
      <c r="F24" s="18">
        <f>F8</f>
        <v>0</v>
      </c>
      <c r="G24" s="18">
        <f t="shared" ref="G24:O24" si="17">G8</f>
        <v>0</v>
      </c>
      <c r="H24" s="18">
        <f t="shared" si="17"/>
        <v>0</v>
      </c>
      <c r="I24" s="18">
        <f t="shared" si="17"/>
        <v>0</v>
      </c>
      <c r="J24" s="18">
        <f t="shared" si="17"/>
        <v>0</v>
      </c>
      <c r="K24" s="18">
        <f t="shared" si="17"/>
        <v>0</v>
      </c>
      <c r="L24" s="18">
        <f t="shared" si="17"/>
        <v>0</v>
      </c>
      <c r="M24" s="18">
        <f t="shared" si="17"/>
        <v>0</v>
      </c>
      <c r="N24" s="18">
        <f t="shared" si="17"/>
        <v>0</v>
      </c>
      <c r="O24" s="18">
        <f t="shared" si="17"/>
        <v>0</v>
      </c>
      <c r="P24" s="18">
        <f t="shared" ref="P24:P25" si="18">SUM(L24:O24)/4</f>
        <v>0</v>
      </c>
      <c r="Q24" s="18">
        <f t="shared" ref="Q24:Q25" si="19">SUM(L24:O24)</f>
        <v>0</v>
      </c>
    </row>
    <row r="25" spans="1:17" ht="12" x14ac:dyDescent="0.3">
      <c r="A25" s="10" t="s">
        <v>639</v>
      </c>
      <c r="B25" s="9" t="s">
        <v>597</v>
      </c>
      <c r="C25" s="10" t="s">
        <v>598</v>
      </c>
      <c r="D25" s="11">
        <v>120000</v>
      </c>
      <c r="E25" s="10"/>
      <c r="F25" s="15"/>
      <c r="G25" s="15"/>
      <c r="H25" s="15"/>
      <c r="I25" s="15"/>
      <c r="J25" s="14"/>
      <c r="K25" s="15"/>
      <c r="L25" s="15"/>
      <c r="M25" s="15"/>
      <c r="N25" s="15"/>
      <c r="O25" s="15"/>
      <c r="P25" s="18">
        <f t="shared" si="18"/>
        <v>0</v>
      </c>
      <c r="Q25" s="18">
        <f t="shared" si="19"/>
        <v>0</v>
      </c>
    </row>
    <row r="26" spans="1:17" ht="24" customHeight="1" x14ac:dyDescent="0.3">
      <c r="A26" s="337" t="s">
        <v>51</v>
      </c>
      <c r="B26" s="338"/>
      <c r="C26" s="338"/>
      <c r="D26" s="338"/>
      <c r="E26" s="339"/>
      <c r="F26" s="56"/>
      <c r="G26" s="56"/>
      <c r="H26" s="56"/>
      <c r="I26" s="56"/>
      <c r="J26" s="18"/>
      <c r="K26" s="56"/>
      <c r="L26" s="56"/>
      <c r="M26" s="56"/>
      <c r="N26" s="56"/>
      <c r="O26" s="56"/>
      <c r="P26" s="56"/>
      <c r="Q26" s="56"/>
    </row>
    <row r="27" spans="1:17" ht="30.6" x14ac:dyDescent="0.3">
      <c r="A27" s="10" t="str">
        <f>A13</f>
        <v>P.Q.1.</v>
      </c>
      <c r="B27" s="9" t="str">
        <f>B13</f>
        <v>Ukupne količine vodne usluge javne odvodnje – pročišćavanja komunalnih otpadnih voda radi pročišćavanja i ispuštanja isporučene korisnicima vodnih usluga i svim isporučiteljima vodnih usluga</v>
      </c>
      <c r="C27" s="10" t="s">
        <v>657</v>
      </c>
      <c r="D27" s="11">
        <v>180000</v>
      </c>
      <c r="E27" s="10"/>
      <c r="F27" s="56">
        <f>F13</f>
        <v>0</v>
      </c>
      <c r="G27" s="56">
        <f t="shared" ref="G27:O27" si="20">G13</f>
        <v>0</v>
      </c>
      <c r="H27" s="56">
        <f t="shared" si="20"/>
        <v>0</v>
      </c>
      <c r="I27" s="56">
        <f t="shared" si="20"/>
        <v>0</v>
      </c>
      <c r="J27" s="56">
        <f t="shared" si="20"/>
        <v>0</v>
      </c>
      <c r="K27" s="56">
        <f t="shared" si="20"/>
        <v>0</v>
      </c>
      <c r="L27" s="56">
        <f t="shared" si="20"/>
        <v>0</v>
      </c>
      <c r="M27" s="56">
        <f t="shared" si="20"/>
        <v>0</v>
      </c>
      <c r="N27" s="56">
        <f t="shared" si="20"/>
        <v>0</v>
      </c>
      <c r="O27" s="56">
        <f t="shared" si="20"/>
        <v>0</v>
      </c>
      <c r="P27" s="18">
        <f t="shared" ref="P27:P28" si="21">SUM(L27:O27)/4</f>
        <v>0</v>
      </c>
      <c r="Q27" s="18">
        <f t="shared" ref="Q27:Q28" si="22">SUM(L27:O27)</f>
        <v>0</v>
      </c>
    </row>
    <row r="28" spans="1:17" ht="20.399999999999999" x14ac:dyDescent="0.3">
      <c r="A28" s="10" t="s">
        <v>644</v>
      </c>
      <c r="B28" s="9" t="s">
        <v>596</v>
      </c>
      <c r="C28" s="10" t="s">
        <v>599</v>
      </c>
      <c r="D28" s="11">
        <v>150000</v>
      </c>
      <c r="E28" s="10"/>
      <c r="F28" s="23"/>
      <c r="G28" s="23"/>
      <c r="H28" s="23"/>
      <c r="I28" s="23"/>
      <c r="J28" s="14"/>
      <c r="K28" s="23"/>
      <c r="L28" s="23"/>
      <c r="M28" s="23"/>
      <c r="N28" s="23"/>
      <c r="O28" s="23"/>
      <c r="P28" s="18">
        <f t="shared" si="21"/>
        <v>0</v>
      </c>
      <c r="Q28" s="18">
        <f t="shared" si="22"/>
        <v>0</v>
      </c>
    </row>
  </sheetData>
  <mergeCells count="6">
    <mergeCell ref="A26:E26"/>
    <mergeCell ref="A2:E2"/>
    <mergeCell ref="A7:E7"/>
    <mergeCell ref="A12:E12"/>
    <mergeCell ref="A20:E20"/>
    <mergeCell ref="A23:E23"/>
  </mergeCells>
  <printOptions horizontalCentered="1"/>
  <pageMargins left="0.23622047244094491" right="0.23622047244094491" top="0.74803149606299213" bottom="0.74803149606299213" header="0.31496062992125984" footer="0.31496062992125984"/>
  <pageSetup paperSize="8" scale="93"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Unos nije valjan" error="Odaberite kategoriju s popisa" promptTitle="Označavanje osnove planiranja:" prompt="PPRR - Prosjek prethodnog regulatornog razdoblja_x000a_PRG - Prethodna regulatorna godina_x000a_PL - Planirano poslovnim planom_x000a_SP - Stručna procena">
          <x14:formula1>
            <xm:f>'Šifrarnik za kat. OPEX-a'!$B$22:$B$25</xm:f>
          </x14:formula1>
          <xm:sqref>J3:J6 J28 J13:J16 J25 J22 J8:J11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160" zoomScaleNormal="160" workbookViewId="0">
      <selection activeCell="D12" sqref="D12"/>
    </sheetView>
  </sheetViews>
  <sheetFormatPr defaultColWidth="12.5546875" defaultRowHeight="10.199999999999999" x14ac:dyDescent="0.3"/>
  <cols>
    <col min="1" max="1" width="40" style="1" customWidth="1"/>
    <col min="2" max="2" width="13.88671875" style="1" customWidth="1"/>
    <col min="3" max="3" width="12.5546875" style="1"/>
    <col min="4" max="4" width="26" style="1" customWidth="1"/>
    <col min="5" max="5" width="12" style="1" customWidth="1"/>
    <col min="6" max="16384" width="12.5546875" style="1"/>
  </cols>
  <sheetData>
    <row r="1" spans="1:3" ht="16.2" thickBot="1" x14ac:dyDescent="0.35">
      <c r="A1" s="346" t="s">
        <v>1004</v>
      </c>
      <c r="B1" s="347"/>
    </row>
    <row r="2" spans="1:3" ht="10.8" thickBot="1" x14ac:dyDescent="0.35">
      <c r="A2" s="24" t="s">
        <v>210</v>
      </c>
      <c r="B2" s="25" t="s">
        <v>55</v>
      </c>
    </row>
    <row r="3" spans="1:3" x14ac:dyDescent="0.3">
      <c r="A3" s="26" t="s">
        <v>212</v>
      </c>
      <c r="B3" s="27" t="s">
        <v>211</v>
      </c>
    </row>
    <row r="4" spans="1:3" x14ac:dyDescent="0.3">
      <c r="A4" s="26" t="s">
        <v>202</v>
      </c>
      <c r="B4" s="27" t="s">
        <v>205</v>
      </c>
    </row>
    <row r="5" spans="1:3" x14ac:dyDescent="0.3">
      <c r="A5" s="26" t="s">
        <v>203</v>
      </c>
      <c r="B5" s="27" t="s">
        <v>206</v>
      </c>
    </row>
    <row r="6" spans="1:3" ht="10.8" thickBot="1" x14ac:dyDescent="0.35">
      <c r="A6" s="28" t="s">
        <v>204</v>
      </c>
      <c r="B6" s="29" t="s">
        <v>207</v>
      </c>
      <c r="C6" s="30"/>
    </row>
    <row r="7" spans="1:3" ht="10.8" thickBot="1" x14ac:dyDescent="0.35">
      <c r="A7" s="178"/>
      <c r="B7" s="179"/>
    </row>
    <row r="8" spans="1:3" ht="10.8" thickBot="1" x14ac:dyDescent="0.35">
      <c r="A8" s="24" t="s">
        <v>50</v>
      </c>
      <c r="B8" s="25" t="s">
        <v>55</v>
      </c>
    </row>
    <row r="9" spans="1:3" x14ac:dyDescent="0.3">
      <c r="A9" s="26" t="s">
        <v>208</v>
      </c>
      <c r="B9" s="27" t="s">
        <v>195</v>
      </c>
    </row>
    <row r="10" spans="1:3" x14ac:dyDescent="0.3">
      <c r="A10" s="26" t="s">
        <v>63</v>
      </c>
      <c r="B10" s="27" t="s">
        <v>65</v>
      </c>
    </row>
    <row r="11" spans="1:3" ht="10.8" thickBot="1" x14ac:dyDescent="0.35">
      <c r="A11" s="28" t="s">
        <v>209</v>
      </c>
      <c r="B11" s="29" t="s">
        <v>196</v>
      </c>
    </row>
    <row r="12" spans="1:3" ht="10.8" thickBot="1" x14ac:dyDescent="0.35">
      <c r="A12" s="178"/>
      <c r="B12" s="179"/>
    </row>
    <row r="13" spans="1:3" ht="10.8" thickBot="1" x14ac:dyDescent="0.35">
      <c r="A13" s="24" t="s">
        <v>163</v>
      </c>
      <c r="B13" s="25" t="s">
        <v>55</v>
      </c>
    </row>
    <row r="14" spans="1:3" x14ac:dyDescent="0.3">
      <c r="A14" s="26" t="s">
        <v>66</v>
      </c>
      <c r="B14" s="27" t="s">
        <v>64</v>
      </c>
    </row>
    <row r="15" spans="1:3" ht="10.8" thickBot="1" x14ac:dyDescent="0.35">
      <c r="A15" s="28" t="s">
        <v>66</v>
      </c>
      <c r="B15" s="29" t="s">
        <v>67</v>
      </c>
    </row>
    <row r="16" spans="1:3" ht="10.8" thickBot="1" x14ac:dyDescent="0.35">
      <c r="A16" s="178"/>
      <c r="B16" s="179"/>
    </row>
    <row r="17" spans="1:2" ht="10.8" thickBot="1" x14ac:dyDescent="0.35">
      <c r="A17" s="24" t="s">
        <v>164</v>
      </c>
      <c r="B17" s="25" t="s">
        <v>55</v>
      </c>
    </row>
    <row r="18" spans="1:2" ht="12.75" customHeight="1" x14ac:dyDescent="0.3">
      <c r="A18" s="26" t="s">
        <v>165</v>
      </c>
      <c r="B18" s="27" t="s">
        <v>64</v>
      </c>
    </row>
    <row r="19" spans="1:2" ht="12.75" customHeight="1" thickBot="1" x14ac:dyDescent="0.35">
      <c r="A19" s="28" t="s">
        <v>165</v>
      </c>
      <c r="B19" s="29" t="s">
        <v>67</v>
      </c>
    </row>
    <row r="20" spans="1:2" ht="10.8" thickBot="1" x14ac:dyDescent="0.35">
      <c r="A20" s="178"/>
      <c r="B20" s="179"/>
    </row>
    <row r="21" spans="1:2" ht="21" thickBot="1" x14ac:dyDescent="0.35">
      <c r="A21" s="24" t="s">
        <v>527</v>
      </c>
      <c r="B21" s="25"/>
    </row>
    <row r="22" spans="1:2" ht="36.75" customHeight="1" x14ac:dyDescent="0.3">
      <c r="A22" s="54" t="s">
        <v>528</v>
      </c>
      <c r="B22" s="55" t="s">
        <v>510</v>
      </c>
    </row>
    <row r="23" spans="1:2" ht="29.25" customHeight="1" x14ac:dyDescent="0.3">
      <c r="A23" s="26" t="s">
        <v>526</v>
      </c>
      <c r="B23" s="27" t="s">
        <v>509</v>
      </c>
    </row>
    <row r="24" spans="1:2" ht="36" customHeight="1" x14ac:dyDescent="0.3">
      <c r="A24" s="26" t="s">
        <v>513</v>
      </c>
      <c r="B24" s="27" t="s">
        <v>512</v>
      </c>
    </row>
    <row r="25" spans="1:2" ht="39" customHeight="1" thickBot="1" x14ac:dyDescent="0.35">
      <c r="A25" s="28" t="s">
        <v>515</v>
      </c>
      <c r="B25" s="29" t="s">
        <v>514</v>
      </c>
    </row>
    <row r="26" spans="1:2" ht="10.8" thickBot="1" x14ac:dyDescent="0.35">
      <c r="A26" s="178"/>
      <c r="B26" s="179"/>
    </row>
    <row r="27" spans="1:2" ht="10.8" thickBot="1" x14ac:dyDescent="0.35">
      <c r="A27" s="24" t="s">
        <v>516</v>
      </c>
      <c r="B27" s="25"/>
    </row>
    <row r="28" spans="1:2" ht="21.6" x14ac:dyDescent="0.3">
      <c r="A28" s="54" t="s">
        <v>511</v>
      </c>
      <c r="B28" s="55" t="s">
        <v>510</v>
      </c>
    </row>
    <row r="29" spans="1:2" ht="21" customHeight="1" x14ac:dyDescent="0.3">
      <c r="A29" s="26" t="s">
        <v>517</v>
      </c>
      <c r="B29" s="27" t="s">
        <v>543</v>
      </c>
    </row>
    <row r="30" spans="1:2" ht="11.4" x14ac:dyDescent="0.3">
      <c r="A30" s="26" t="s">
        <v>518</v>
      </c>
      <c r="B30" s="27" t="s">
        <v>544</v>
      </c>
    </row>
    <row r="31" spans="1:2" ht="12" thickBot="1" x14ac:dyDescent="0.35">
      <c r="A31" s="28" t="s">
        <v>519</v>
      </c>
      <c r="B31" s="29" t="s">
        <v>509</v>
      </c>
    </row>
  </sheetData>
  <mergeCells count="1">
    <mergeCell ref="A1:B1"/>
  </mergeCells>
  <phoneticPr fontId="12"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8"/>
  <sheetViews>
    <sheetView zoomScale="160" zoomScaleNormal="160" workbookViewId="0">
      <pane ySplit="1" topLeftCell="A2" activePane="bottomLeft" state="frozen"/>
      <selection activeCell="B409" sqref="B409:B410"/>
      <selection pane="bottomLeft" activeCell="E116" sqref="E116"/>
    </sheetView>
  </sheetViews>
  <sheetFormatPr defaultColWidth="9.109375" defaultRowHeight="10.199999999999999" x14ac:dyDescent="0.3"/>
  <cols>
    <col min="1" max="1" width="10.88671875" style="132" customWidth="1"/>
    <col min="2" max="2" width="82.88671875" style="155" customWidth="1"/>
    <col min="3" max="3" width="12.6640625" style="155" customWidth="1"/>
    <col min="4" max="4" width="15.5546875" style="153" customWidth="1"/>
    <col min="5" max="6" width="15.109375" style="153" customWidth="1"/>
    <col min="7" max="10" width="13.33203125" style="154" customWidth="1"/>
    <col min="11" max="16384" width="9.109375" style="132"/>
  </cols>
  <sheetData>
    <row r="1" spans="1:10" s="142" customFormat="1" ht="63.6" customHeight="1" x14ac:dyDescent="0.3">
      <c r="A1" s="73" t="s">
        <v>999</v>
      </c>
      <c r="B1" s="199" t="s">
        <v>988</v>
      </c>
      <c r="C1" s="41" t="s">
        <v>418</v>
      </c>
      <c r="D1" s="41" t="s">
        <v>419</v>
      </c>
      <c r="E1" s="41" t="s">
        <v>564</v>
      </c>
      <c r="F1" s="41" t="s">
        <v>542</v>
      </c>
      <c r="G1" s="57" t="s">
        <v>529</v>
      </c>
      <c r="H1" s="57" t="s">
        <v>530</v>
      </c>
      <c r="I1" s="57" t="s">
        <v>531</v>
      </c>
      <c r="J1" s="57" t="s">
        <v>201</v>
      </c>
    </row>
    <row r="2" spans="1:10" ht="13.8" x14ac:dyDescent="0.3">
      <c r="A2" s="143" t="s">
        <v>0</v>
      </c>
      <c r="B2" s="144" t="s">
        <v>6</v>
      </c>
      <c r="C2" s="46" t="s">
        <v>67</v>
      </c>
      <c r="D2" s="46"/>
      <c r="E2" s="46"/>
      <c r="F2" s="46"/>
      <c r="G2" s="131"/>
      <c r="H2" s="131"/>
      <c r="I2" s="131"/>
      <c r="J2" s="131"/>
    </row>
    <row r="3" spans="1:10" ht="20.399999999999999" x14ac:dyDescent="0.3">
      <c r="A3" s="40" t="s">
        <v>139</v>
      </c>
      <c r="B3" s="39" t="s">
        <v>153</v>
      </c>
      <c r="C3" s="46" t="s">
        <v>67</v>
      </c>
      <c r="D3" s="46"/>
      <c r="E3" s="46"/>
      <c r="F3" s="46"/>
      <c r="G3" s="131"/>
      <c r="H3" s="131"/>
      <c r="I3" s="131"/>
      <c r="J3" s="131"/>
    </row>
    <row r="4" spans="1:10" x14ac:dyDescent="0.3">
      <c r="A4" s="40" t="s">
        <v>141</v>
      </c>
      <c r="B4" s="39" t="s">
        <v>154</v>
      </c>
      <c r="C4" s="46" t="s">
        <v>67</v>
      </c>
      <c r="D4" s="46"/>
      <c r="E4" s="46"/>
      <c r="F4" s="46"/>
      <c r="G4" s="131"/>
      <c r="H4" s="131"/>
      <c r="I4" s="131"/>
      <c r="J4" s="131"/>
    </row>
    <row r="5" spans="1:10" x14ac:dyDescent="0.3">
      <c r="A5" s="40" t="s">
        <v>144</v>
      </c>
      <c r="B5" s="39" t="s">
        <v>191</v>
      </c>
      <c r="C5" s="46" t="s">
        <v>67</v>
      </c>
      <c r="D5" s="46"/>
      <c r="E5" s="46"/>
      <c r="F5" s="46"/>
      <c r="G5" s="131"/>
      <c r="H5" s="131"/>
      <c r="I5" s="131"/>
      <c r="J5" s="131"/>
    </row>
    <row r="6" spans="1:10" x14ac:dyDescent="0.3">
      <c r="A6" s="40" t="s">
        <v>145</v>
      </c>
      <c r="B6" s="39" t="s">
        <v>192</v>
      </c>
      <c r="C6" s="46" t="s">
        <v>67</v>
      </c>
      <c r="D6" s="46"/>
      <c r="E6" s="46"/>
      <c r="F6" s="46"/>
      <c r="G6" s="131"/>
      <c r="H6" s="131"/>
      <c r="I6" s="131"/>
      <c r="J6" s="131"/>
    </row>
    <row r="7" spans="1:10" x14ac:dyDescent="0.3">
      <c r="A7" s="40" t="s">
        <v>151</v>
      </c>
      <c r="B7" s="39" t="s">
        <v>138</v>
      </c>
      <c r="C7" s="46" t="s">
        <v>67</v>
      </c>
      <c r="D7" s="46"/>
      <c r="E7" s="46"/>
      <c r="F7" s="46"/>
      <c r="G7" s="131"/>
      <c r="H7" s="131"/>
      <c r="I7" s="131"/>
      <c r="J7" s="131"/>
    </row>
    <row r="8" spans="1:10" x14ac:dyDescent="0.3">
      <c r="A8" s="40" t="s">
        <v>183</v>
      </c>
      <c r="B8" s="39" t="s">
        <v>146</v>
      </c>
      <c r="C8" s="46" t="s">
        <v>67</v>
      </c>
      <c r="D8" s="46"/>
      <c r="E8" s="46"/>
      <c r="F8" s="46"/>
      <c r="G8" s="131"/>
      <c r="H8" s="131"/>
      <c r="I8" s="131"/>
      <c r="J8" s="131"/>
    </row>
    <row r="9" spans="1:10" x14ac:dyDescent="0.3">
      <c r="A9" s="40" t="s">
        <v>184</v>
      </c>
      <c r="B9" s="39" t="s">
        <v>147</v>
      </c>
      <c r="C9" s="46" t="s">
        <v>67</v>
      </c>
      <c r="D9" s="46"/>
      <c r="E9" s="46"/>
      <c r="F9" s="46"/>
      <c r="G9" s="131"/>
      <c r="H9" s="131"/>
      <c r="I9" s="131"/>
      <c r="J9" s="131"/>
    </row>
    <row r="10" spans="1:10" ht="20.399999999999999" x14ac:dyDescent="0.3">
      <c r="A10" s="130" t="s">
        <v>185</v>
      </c>
      <c r="B10" s="39" t="s">
        <v>159</v>
      </c>
      <c r="C10" s="46" t="s">
        <v>64</v>
      </c>
      <c r="D10" s="46" t="s">
        <v>211</v>
      </c>
      <c r="E10" s="46" t="s">
        <v>196</v>
      </c>
      <c r="F10" s="46"/>
      <c r="G10" s="131"/>
      <c r="H10" s="131"/>
      <c r="I10" s="131"/>
      <c r="J10" s="131"/>
    </row>
    <row r="11" spans="1:10" ht="20.399999999999999" x14ac:dyDescent="0.3">
      <c r="A11" s="130" t="s">
        <v>186</v>
      </c>
      <c r="B11" s="39" t="s">
        <v>160</v>
      </c>
      <c r="C11" s="46" t="s">
        <v>64</v>
      </c>
      <c r="D11" s="46" t="s">
        <v>206</v>
      </c>
      <c r="E11" s="46" t="s">
        <v>196</v>
      </c>
      <c r="F11" s="46"/>
      <c r="G11" s="131"/>
      <c r="H11" s="131"/>
      <c r="I11" s="131"/>
      <c r="J11" s="131"/>
    </row>
    <row r="12" spans="1:10" x14ac:dyDescent="0.3">
      <c r="A12" s="40" t="s">
        <v>152</v>
      </c>
      <c r="B12" s="39" t="s">
        <v>140</v>
      </c>
      <c r="C12" s="46" t="s">
        <v>67</v>
      </c>
      <c r="D12" s="46"/>
      <c r="E12" s="46"/>
      <c r="F12" s="46"/>
      <c r="G12" s="131"/>
      <c r="H12" s="131"/>
      <c r="I12" s="131"/>
      <c r="J12" s="131"/>
    </row>
    <row r="13" spans="1:10" x14ac:dyDescent="0.3">
      <c r="A13" s="40" t="s">
        <v>290</v>
      </c>
      <c r="B13" s="39" t="s">
        <v>142</v>
      </c>
      <c r="C13" s="46" t="s">
        <v>67</v>
      </c>
      <c r="D13" s="46"/>
      <c r="E13" s="46"/>
      <c r="F13" s="46"/>
      <c r="G13" s="131"/>
      <c r="H13" s="131"/>
      <c r="I13" s="131"/>
      <c r="J13" s="131"/>
    </row>
    <row r="14" spans="1:10" x14ac:dyDescent="0.3">
      <c r="A14" s="40" t="s">
        <v>291</v>
      </c>
      <c r="B14" s="39" t="s">
        <v>309</v>
      </c>
      <c r="C14" s="46" t="s">
        <v>67</v>
      </c>
      <c r="D14" s="46"/>
      <c r="E14" s="46"/>
      <c r="F14" s="46"/>
      <c r="G14" s="131"/>
      <c r="H14" s="131"/>
      <c r="I14" s="131"/>
      <c r="J14" s="131"/>
    </row>
    <row r="15" spans="1:10" x14ac:dyDescent="0.3">
      <c r="A15" s="40" t="s">
        <v>292</v>
      </c>
      <c r="B15" s="39" t="s">
        <v>310</v>
      </c>
      <c r="C15" s="46" t="s">
        <v>67</v>
      </c>
      <c r="D15" s="46"/>
      <c r="E15" s="46"/>
      <c r="F15" s="46"/>
      <c r="G15" s="131"/>
      <c r="H15" s="131"/>
      <c r="I15" s="131"/>
      <c r="J15" s="131"/>
    </row>
    <row r="16" spans="1:10" ht="20.399999999999999" x14ac:dyDescent="0.3">
      <c r="A16" s="40" t="s">
        <v>293</v>
      </c>
      <c r="B16" s="39" t="s">
        <v>149</v>
      </c>
      <c r="C16" s="46" t="s">
        <v>67</v>
      </c>
      <c r="D16" s="46"/>
      <c r="E16" s="46"/>
      <c r="F16" s="46"/>
      <c r="G16" s="131"/>
      <c r="H16" s="131"/>
      <c r="I16" s="131"/>
      <c r="J16" s="131"/>
    </row>
    <row r="17" spans="1:10" ht="20.399999999999999" x14ac:dyDescent="0.3">
      <c r="A17" s="130" t="s">
        <v>294</v>
      </c>
      <c r="B17" s="39" t="s">
        <v>155</v>
      </c>
      <c r="C17" s="46" t="s">
        <v>64</v>
      </c>
      <c r="D17" s="46" t="s">
        <v>211</v>
      </c>
      <c r="E17" s="46" t="s">
        <v>195</v>
      </c>
      <c r="F17" s="46"/>
      <c r="G17" s="131"/>
      <c r="H17" s="131"/>
      <c r="I17" s="131"/>
      <c r="J17" s="128"/>
    </row>
    <row r="18" spans="1:10" ht="20.399999999999999" x14ac:dyDescent="0.3">
      <c r="A18" s="130" t="s">
        <v>295</v>
      </c>
      <c r="B18" s="39" t="s">
        <v>156</v>
      </c>
      <c r="C18" s="46" t="s">
        <v>64</v>
      </c>
      <c r="D18" s="46" t="s">
        <v>205</v>
      </c>
      <c r="E18" s="46" t="s">
        <v>195</v>
      </c>
      <c r="F18" s="46"/>
      <c r="G18" s="131"/>
      <c r="H18" s="131"/>
      <c r="I18" s="131"/>
      <c r="J18" s="128"/>
    </row>
    <row r="19" spans="1:10" x14ac:dyDescent="0.3">
      <c r="A19" s="40" t="s">
        <v>296</v>
      </c>
      <c r="B19" s="39" t="s">
        <v>148</v>
      </c>
      <c r="C19" s="46" t="s">
        <v>67</v>
      </c>
      <c r="D19" s="46"/>
      <c r="E19" s="46"/>
      <c r="F19" s="46"/>
      <c r="G19" s="131"/>
      <c r="H19" s="131"/>
      <c r="I19" s="131"/>
      <c r="J19" s="128"/>
    </row>
    <row r="20" spans="1:10" ht="20.399999999999999" x14ac:dyDescent="0.3">
      <c r="A20" s="130" t="s">
        <v>297</v>
      </c>
      <c r="B20" s="39" t="s">
        <v>157</v>
      </c>
      <c r="C20" s="46" t="s">
        <v>64</v>
      </c>
      <c r="D20" s="46" t="s">
        <v>211</v>
      </c>
      <c r="E20" s="46" t="s">
        <v>195</v>
      </c>
      <c r="F20" s="46"/>
      <c r="G20" s="131"/>
      <c r="H20" s="131"/>
      <c r="I20" s="131"/>
      <c r="J20" s="128"/>
    </row>
    <row r="21" spans="1:10" ht="20.399999999999999" x14ac:dyDescent="0.3">
      <c r="A21" s="130" t="s">
        <v>298</v>
      </c>
      <c r="B21" s="39" t="s">
        <v>158</v>
      </c>
      <c r="C21" s="46" t="s">
        <v>64</v>
      </c>
      <c r="D21" s="46" t="s">
        <v>205</v>
      </c>
      <c r="E21" s="46" t="s">
        <v>195</v>
      </c>
      <c r="F21" s="46"/>
      <c r="G21" s="131"/>
      <c r="H21" s="131"/>
      <c r="I21" s="131"/>
      <c r="J21" s="128"/>
    </row>
    <row r="22" spans="1:10" x14ac:dyDescent="0.3">
      <c r="A22" s="40" t="s">
        <v>299</v>
      </c>
      <c r="B22" s="39" t="s">
        <v>143</v>
      </c>
      <c r="C22" s="46" t="s">
        <v>67</v>
      </c>
      <c r="D22" s="46"/>
      <c r="E22" s="46"/>
      <c r="F22" s="46"/>
      <c r="G22" s="128"/>
      <c r="H22" s="128"/>
      <c r="I22" s="128"/>
      <c r="J22" s="131"/>
    </row>
    <row r="23" spans="1:10" x14ac:dyDescent="0.3">
      <c r="A23" s="40" t="s">
        <v>300</v>
      </c>
      <c r="B23" s="39" t="s">
        <v>308</v>
      </c>
      <c r="C23" s="46" t="s">
        <v>67</v>
      </c>
      <c r="D23" s="46"/>
      <c r="E23" s="46"/>
      <c r="F23" s="46"/>
      <c r="G23" s="128"/>
      <c r="H23" s="128"/>
      <c r="I23" s="128"/>
      <c r="J23" s="131"/>
    </row>
    <row r="24" spans="1:10" x14ac:dyDescent="0.3">
      <c r="A24" s="40" t="s">
        <v>301</v>
      </c>
      <c r="B24" s="39" t="s">
        <v>150</v>
      </c>
      <c r="C24" s="46" t="s">
        <v>67</v>
      </c>
      <c r="D24" s="46"/>
      <c r="E24" s="46"/>
      <c r="F24" s="46"/>
      <c r="G24" s="128"/>
      <c r="H24" s="128"/>
      <c r="I24" s="128"/>
      <c r="J24" s="131"/>
    </row>
    <row r="25" spans="1:10" ht="20.399999999999999" x14ac:dyDescent="0.3">
      <c r="A25" s="130" t="s">
        <v>302</v>
      </c>
      <c r="B25" s="39" t="s">
        <v>161</v>
      </c>
      <c r="C25" s="46" t="s">
        <v>64</v>
      </c>
      <c r="D25" s="46" t="s">
        <v>211</v>
      </c>
      <c r="E25" s="46" t="s">
        <v>196</v>
      </c>
      <c r="F25" s="46"/>
      <c r="G25" s="128"/>
      <c r="H25" s="128"/>
      <c r="I25" s="128"/>
      <c r="J25" s="131"/>
    </row>
    <row r="26" spans="1:10" ht="20.399999999999999" x14ac:dyDescent="0.3">
      <c r="A26" s="212" t="s">
        <v>1008</v>
      </c>
      <c r="B26" s="39" t="s">
        <v>162</v>
      </c>
      <c r="C26" s="46" t="s">
        <v>64</v>
      </c>
      <c r="D26" s="46" t="s">
        <v>206</v>
      </c>
      <c r="E26" s="46" t="s">
        <v>196</v>
      </c>
      <c r="F26" s="46"/>
      <c r="G26" s="128"/>
      <c r="H26" s="128"/>
      <c r="I26" s="128"/>
      <c r="J26" s="131"/>
    </row>
    <row r="27" spans="1:10" x14ac:dyDescent="0.3">
      <c r="A27" s="40" t="s">
        <v>303</v>
      </c>
      <c r="B27" s="39" t="s">
        <v>166</v>
      </c>
      <c r="C27" s="46" t="s">
        <v>67</v>
      </c>
      <c r="D27" s="46"/>
      <c r="E27" s="46"/>
      <c r="F27" s="46"/>
      <c r="G27" s="131"/>
      <c r="H27" s="131"/>
      <c r="I27" s="131"/>
      <c r="J27" s="128"/>
    </row>
    <row r="28" spans="1:10" x14ac:dyDescent="0.3">
      <c r="A28" s="40" t="s">
        <v>304</v>
      </c>
      <c r="B28" s="39" t="s">
        <v>311</v>
      </c>
      <c r="C28" s="46" t="s">
        <v>67</v>
      </c>
      <c r="D28" s="46"/>
      <c r="E28" s="46"/>
      <c r="F28" s="46"/>
      <c r="G28" s="131"/>
      <c r="H28" s="131"/>
      <c r="I28" s="131"/>
      <c r="J28" s="128"/>
    </row>
    <row r="29" spans="1:10" ht="20.399999999999999" x14ac:dyDescent="0.3">
      <c r="A29" s="40" t="s">
        <v>305</v>
      </c>
      <c r="B29" s="39" t="s">
        <v>167</v>
      </c>
      <c r="C29" s="46" t="s">
        <v>67</v>
      </c>
      <c r="D29" s="46"/>
      <c r="E29" s="46"/>
      <c r="F29" s="46"/>
      <c r="G29" s="131"/>
      <c r="H29" s="131"/>
      <c r="I29" s="131"/>
      <c r="J29" s="128"/>
    </row>
    <row r="30" spans="1:10" ht="30.6" x14ac:dyDescent="0.3">
      <c r="A30" s="130" t="s">
        <v>306</v>
      </c>
      <c r="B30" s="39" t="s">
        <v>168</v>
      </c>
      <c r="C30" s="46" t="s">
        <v>64</v>
      </c>
      <c r="D30" s="46" t="s">
        <v>211</v>
      </c>
      <c r="E30" s="46" t="s">
        <v>195</v>
      </c>
      <c r="F30" s="46"/>
      <c r="G30" s="131"/>
      <c r="H30" s="131"/>
      <c r="I30" s="131"/>
      <c r="J30" s="128"/>
    </row>
    <row r="31" spans="1:10" ht="30.6" x14ac:dyDescent="0.3">
      <c r="A31" s="130" t="s">
        <v>307</v>
      </c>
      <c r="B31" s="39" t="s">
        <v>169</v>
      </c>
      <c r="C31" s="46" t="s">
        <v>64</v>
      </c>
      <c r="D31" s="46" t="s">
        <v>205</v>
      </c>
      <c r="E31" s="46" t="s">
        <v>195</v>
      </c>
      <c r="F31" s="46"/>
      <c r="G31" s="131"/>
      <c r="H31" s="131"/>
      <c r="I31" s="131"/>
      <c r="J31" s="128"/>
    </row>
    <row r="32" spans="1:10" ht="13.8" x14ac:dyDescent="0.3">
      <c r="A32" s="143" t="s">
        <v>1</v>
      </c>
      <c r="B32" s="144" t="s">
        <v>3</v>
      </c>
      <c r="C32" s="46" t="s">
        <v>67</v>
      </c>
      <c r="D32" s="46"/>
      <c r="E32" s="46"/>
      <c r="F32" s="46"/>
      <c r="G32" s="131"/>
      <c r="H32" s="131"/>
      <c r="I32" s="131"/>
      <c r="J32" s="128"/>
    </row>
    <row r="33" spans="1:10" x14ac:dyDescent="0.3">
      <c r="A33" s="130" t="s">
        <v>73</v>
      </c>
      <c r="B33" s="39" t="s">
        <v>69</v>
      </c>
      <c r="C33" s="46" t="s">
        <v>64</v>
      </c>
      <c r="D33" s="145" t="s">
        <v>205</v>
      </c>
      <c r="E33" s="145" t="s">
        <v>65</v>
      </c>
      <c r="F33" s="46"/>
      <c r="G33" s="131"/>
      <c r="H33" s="131"/>
      <c r="I33" s="131"/>
      <c r="J33" s="131"/>
    </row>
    <row r="34" spans="1:10" x14ac:dyDescent="0.3">
      <c r="A34" s="40" t="s">
        <v>74</v>
      </c>
      <c r="B34" s="39" t="s">
        <v>68</v>
      </c>
      <c r="C34" s="46" t="s">
        <v>67</v>
      </c>
      <c r="D34" s="46"/>
      <c r="E34" s="46"/>
      <c r="F34" s="46"/>
      <c r="G34" s="131"/>
      <c r="H34" s="131"/>
      <c r="I34" s="131"/>
      <c r="J34" s="128"/>
    </row>
    <row r="35" spans="1:10" x14ac:dyDescent="0.3">
      <c r="A35" s="40" t="s">
        <v>181</v>
      </c>
      <c r="B35" s="39" t="s">
        <v>189</v>
      </c>
      <c r="C35" s="46" t="s">
        <v>67</v>
      </c>
      <c r="D35" s="46"/>
      <c r="E35" s="46"/>
      <c r="F35" s="46"/>
      <c r="G35" s="131"/>
      <c r="H35" s="131"/>
      <c r="I35" s="131"/>
      <c r="J35" s="128"/>
    </row>
    <row r="36" spans="1:10" x14ac:dyDescent="0.3">
      <c r="A36" s="130" t="s">
        <v>182</v>
      </c>
      <c r="B36" s="39" t="s">
        <v>190</v>
      </c>
      <c r="C36" s="46" t="s">
        <v>64</v>
      </c>
      <c r="D36" s="46" t="s">
        <v>205</v>
      </c>
      <c r="E36" s="46" t="s">
        <v>195</v>
      </c>
      <c r="F36" s="46"/>
      <c r="G36" s="131"/>
      <c r="H36" s="131"/>
      <c r="I36" s="131"/>
      <c r="J36" s="128"/>
    </row>
    <row r="37" spans="1:10" x14ac:dyDescent="0.3">
      <c r="A37" s="130" t="s">
        <v>75</v>
      </c>
      <c r="B37" s="39" t="s">
        <v>70</v>
      </c>
      <c r="C37" s="46" t="s">
        <v>64</v>
      </c>
      <c r="D37" s="145" t="s">
        <v>207</v>
      </c>
      <c r="E37" s="145" t="s">
        <v>65</v>
      </c>
      <c r="F37" s="46"/>
      <c r="G37" s="131"/>
      <c r="H37" s="131"/>
      <c r="I37" s="131"/>
      <c r="J37" s="131"/>
    </row>
    <row r="38" spans="1:10" x14ac:dyDescent="0.3">
      <c r="A38" s="130" t="s">
        <v>76</v>
      </c>
      <c r="B38" s="39" t="s">
        <v>71</v>
      </c>
      <c r="C38" s="46" t="s">
        <v>64</v>
      </c>
      <c r="D38" s="145" t="s">
        <v>207</v>
      </c>
      <c r="E38" s="145" t="s">
        <v>65</v>
      </c>
      <c r="F38" s="46"/>
      <c r="G38" s="131"/>
      <c r="H38" s="131"/>
      <c r="I38" s="131"/>
      <c r="J38" s="131"/>
    </row>
    <row r="39" spans="1:10" x14ac:dyDescent="0.3">
      <c r="A39" s="130" t="s">
        <v>77</v>
      </c>
      <c r="B39" s="39" t="s">
        <v>72</v>
      </c>
      <c r="C39" s="46" t="s">
        <v>64</v>
      </c>
      <c r="D39" s="46" t="s">
        <v>205</v>
      </c>
      <c r="E39" s="46" t="s">
        <v>195</v>
      </c>
      <c r="F39" s="46"/>
      <c r="G39" s="131"/>
      <c r="H39" s="131"/>
      <c r="I39" s="131"/>
      <c r="J39" s="128"/>
    </row>
    <row r="40" spans="1:10" ht="13.8" x14ac:dyDescent="0.3">
      <c r="A40" s="143" t="s">
        <v>33</v>
      </c>
      <c r="B40" s="144" t="s">
        <v>5</v>
      </c>
      <c r="C40" s="46" t="s">
        <v>67</v>
      </c>
      <c r="D40" s="46"/>
      <c r="E40" s="46"/>
      <c r="F40" s="46"/>
      <c r="G40" s="131"/>
      <c r="H40" s="131"/>
      <c r="I40" s="131"/>
      <c r="J40" s="128"/>
    </row>
    <row r="41" spans="1:10" x14ac:dyDescent="0.3">
      <c r="A41" s="40" t="s">
        <v>81</v>
      </c>
      <c r="B41" s="39" t="s">
        <v>193</v>
      </c>
      <c r="C41" s="46" t="s">
        <v>67</v>
      </c>
      <c r="D41" s="46"/>
      <c r="E41" s="46"/>
      <c r="F41" s="46"/>
      <c r="G41" s="131"/>
      <c r="H41" s="131"/>
      <c r="I41" s="131"/>
      <c r="J41" s="128"/>
    </row>
    <row r="42" spans="1:10" x14ac:dyDescent="0.3">
      <c r="A42" s="40" t="s">
        <v>82</v>
      </c>
      <c r="B42" s="39" t="s">
        <v>194</v>
      </c>
      <c r="C42" s="46" t="s">
        <v>67</v>
      </c>
      <c r="D42" s="46"/>
      <c r="E42" s="46"/>
      <c r="F42" s="46"/>
      <c r="G42" s="131"/>
      <c r="H42" s="131"/>
      <c r="I42" s="131"/>
      <c r="J42" s="128"/>
    </row>
    <row r="43" spans="1:10" x14ac:dyDescent="0.3">
      <c r="A43" s="130" t="s">
        <v>178</v>
      </c>
      <c r="B43" s="39" t="s">
        <v>78</v>
      </c>
      <c r="C43" s="46" t="s">
        <v>64</v>
      </c>
      <c r="D43" s="46" t="s">
        <v>205</v>
      </c>
      <c r="E43" s="46" t="s">
        <v>195</v>
      </c>
      <c r="F43" s="46"/>
      <c r="G43" s="131"/>
      <c r="H43" s="131"/>
      <c r="I43" s="131"/>
      <c r="J43" s="128"/>
    </row>
    <row r="44" spans="1:10" x14ac:dyDescent="0.3">
      <c r="A44" s="130" t="s">
        <v>179</v>
      </c>
      <c r="B44" s="39" t="s">
        <v>79</v>
      </c>
      <c r="C44" s="46" t="s">
        <v>64</v>
      </c>
      <c r="D44" s="46" t="s">
        <v>205</v>
      </c>
      <c r="E44" s="46" t="s">
        <v>195</v>
      </c>
      <c r="F44" s="46"/>
      <c r="G44" s="131"/>
      <c r="H44" s="131"/>
      <c r="I44" s="131"/>
      <c r="J44" s="128"/>
    </row>
    <row r="45" spans="1:10" x14ac:dyDescent="0.3">
      <c r="A45" s="130" t="s">
        <v>180</v>
      </c>
      <c r="B45" s="39" t="s">
        <v>80</v>
      </c>
      <c r="C45" s="46" t="s">
        <v>64</v>
      </c>
      <c r="D45" s="46" t="s">
        <v>205</v>
      </c>
      <c r="E45" s="46" t="s">
        <v>195</v>
      </c>
      <c r="F45" s="46"/>
      <c r="G45" s="131"/>
      <c r="H45" s="131"/>
      <c r="I45" s="131"/>
      <c r="J45" s="128"/>
    </row>
    <row r="46" spans="1:10" ht="13.8" x14ac:dyDescent="0.3">
      <c r="A46" s="143" t="s">
        <v>34</v>
      </c>
      <c r="B46" s="144" t="s">
        <v>4</v>
      </c>
      <c r="C46" s="46" t="s">
        <v>67</v>
      </c>
      <c r="D46" s="46"/>
      <c r="E46" s="46"/>
      <c r="F46" s="46"/>
      <c r="G46" s="131"/>
      <c r="H46" s="131"/>
      <c r="I46" s="131"/>
      <c r="J46" s="131"/>
    </row>
    <row r="47" spans="1:10" x14ac:dyDescent="0.3">
      <c r="A47" s="40" t="s">
        <v>83</v>
      </c>
      <c r="B47" s="39" t="s">
        <v>95</v>
      </c>
      <c r="C47" s="46" t="s">
        <v>67</v>
      </c>
      <c r="D47" s="46"/>
      <c r="E47" s="46"/>
      <c r="F47" s="46"/>
      <c r="G47" s="131"/>
      <c r="H47" s="131"/>
      <c r="I47" s="131"/>
      <c r="J47" s="131"/>
    </row>
    <row r="48" spans="1:10" x14ac:dyDescent="0.3">
      <c r="A48" s="40" t="s">
        <v>98</v>
      </c>
      <c r="B48" s="39" t="s">
        <v>96</v>
      </c>
      <c r="C48" s="46" t="s">
        <v>67</v>
      </c>
      <c r="D48" s="46"/>
      <c r="E48" s="46"/>
      <c r="F48" s="46"/>
      <c r="G48" s="131"/>
      <c r="H48" s="131"/>
      <c r="I48" s="131"/>
      <c r="J48" s="131"/>
    </row>
    <row r="49" spans="1:15" ht="20.399999999999999" x14ac:dyDescent="0.3">
      <c r="A49" s="130" t="s">
        <v>99</v>
      </c>
      <c r="B49" s="39" t="s">
        <v>97</v>
      </c>
      <c r="C49" s="46" t="s">
        <v>64</v>
      </c>
      <c r="D49" s="46" t="s">
        <v>205</v>
      </c>
      <c r="E49" s="46" t="s">
        <v>195</v>
      </c>
      <c r="F49" s="46"/>
      <c r="G49" s="131"/>
      <c r="H49" s="131"/>
      <c r="I49" s="131"/>
      <c r="J49" s="128"/>
    </row>
    <row r="50" spans="1:15" x14ac:dyDescent="0.3">
      <c r="A50" s="146" t="s">
        <v>84</v>
      </c>
      <c r="B50" s="39" t="s">
        <v>197</v>
      </c>
      <c r="C50" s="46" t="s">
        <v>64</v>
      </c>
      <c r="D50" s="46" t="s">
        <v>205</v>
      </c>
      <c r="E50" s="46" t="s">
        <v>195</v>
      </c>
      <c r="F50" s="46"/>
      <c r="G50" s="131"/>
      <c r="H50" s="131"/>
      <c r="I50" s="131"/>
      <c r="J50" s="128"/>
    </row>
    <row r="51" spans="1:15" x14ac:dyDescent="0.3">
      <c r="A51" s="146" t="s">
        <v>85</v>
      </c>
      <c r="B51" s="39" t="s">
        <v>100</v>
      </c>
      <c r="C51" s="46" t="s">
        <v>64</v>
      </c>
      <c r="D51" s="145" t="s">
        <v>207</v>
      </c>
      <c r="E51" s="145" t="s">
        <v>65</v>
      </c>
      <c r="F51" s="46"/>
      <c r="G51" s="131"/>
      <c r="H51" s="131"/>
      <c r="I51" s="131"/>
      <c r="J51" s="131"/>
    </row>
    <row r="52" spans="1:15" x14ac:dyDescent="0.3">
      <c r="A52" s="130" t="s">
        <v>86</v>
      </c>
      <c r="B52" s="39" t="s">
        <v>199</v>
      </c>
      <c r="C52" s="46" t="s">
        <v>64</v>
      </c>
      <c r="D52" s="145" t="s">
        <v>207</v>
      </c>
      <c r="E52" s="145" t="s">
        <v>65</v>
      </c>
      <c r="F52" s="46"/>
      <c r="G52" s="131"/>
      <c r="H52" s="131"/>
      <c r="I52" s="131"/>
      <c r="J52" s="131"/>
    </row>
    <row r="53" spans="1:15" x14ac:dyDescent="0.3">
      <c r="A53" s="130" t="s">
        <v>87</v>
      </c>
      <c r="B53" s="39" t="s">
        <v>782</v>
      </c>
      <c r="C53" s="46" t="s">
        <v>64</v>
      </c>
      <c r="D53" s="145" t="s">
        <v>207</v>
      </c>
      <c r="E53" s="46" t="s">
        <v>196</v>
      </c>
      <c r="F53" s="46"/>
      <c r="G53" s="131"/>
      <c r="H53" s="131"/>
      <c r="I53" s="131"/>
      <c r="J53" s="131"/>
    </row>
    <row r="54" spans="1:15" x14ac:dyDescent="0.3">
      <c r="A54" s="130" t="s">
        <v>88</v>
      </c>
      <c r="B54" s="39" t="s">
        <v>101</v>
      </c>
      <c r="C54" s="46" t="s">
        <v>64</v>
      </c>
      <c r="D54" s="46" t="s">
        <v>206</v>
      </c>
      <c r="E54" s="46" t="s">
        <v>196</v>
      </c>
      <c r="F54" s="46"/>
      <c r="G54" s="128"/>
      <c r="H54" s="128"/>
      <c r="I54" s="128"/>
      <c r="J54" s="131"/>
    </row>
    <row r="55" spans="1:15" x14ac:dyDescent="0.3">
      <c r="A55" s="130" t="s">
        <v>89</v>
      </c>
      <c r="B55" s="39" t="s">
        <v>102</v>
      </c>
      <c r="C55" s="46" t="s">
        <v>64</v>
      </c>
      <c r="D55" s="145" t="s">
        <v>207</v>
      </c>
      <c r="E55" s="46" t="s">
        <v>196</v>
      </c>
      <c r="F55" s="46"/>
      <c r="G55" s="131"/>
      <c r="H55" s="131"/>
      <c r="I55" s="131"/>
      <c r="J55" s="131"/>
    </row>
    <row r="56" spans="1:15" x14ac:dyDescent="0.3">
      <c r="A56" s="40" t="s">
        <v>90</v>
      </c>
      <c r="B56" s="39" t="s">
        <v>103</v>
      </c>
      <c r="C56" s="46" t="s">
        <v>67</v>
      </c>
      <c r="D56" s="46"/>
      <c r="E56" s="46"/>
      <c r="F56" s="46"/>
      <c r="G56" s="128"/>
      <c r="H56" s="128"/>
      <c r="I56" s="128"/>
      <c r="J56" s="131"/>
    </row>
    <row r="57" spans="1:15" ht="20.399999999999999" x14ac:dyDescent="0.3">
      <c r="A57" s="40" t="s">
        <v>187</v>
      </c>
      <c r="B57" s="39" t="s">
        <v>281</v>
      </c>
      <c r="C57" s="46" t="s">
        <v>67</v>
      </c>
      <c r="D57" s="46"/>
      <c r="E57" s="46"/>
      <c r="F57" s="46"/>
      <c r="G57" s="128"/>
      <c r="H57" s="128"/>
      <c r="I57" s="128"/>
      <c r="J57" s="131"/>
    </row>
    <row r="58" spans="1:15" ht="20.399999999999999" x14ac:dyDescent="0.3">
      <c r="A58" s="130" t="s">
        <v>188</v>
      </c>
      <c r="B58" s="39" t="s">
        <v>567</v>
      </c>
      <c r="C58" s="46" t="s">
        <v>64</v>
      </c>
      <c r="D58" s="46" t="s">
        <v>206</v>
      </c>
      <c r="E58" s="46" t="s">
        <v>196</v>
      </c>
      <c r="F58" s="46"/>
      <c r="G58" s="128"/>
      <c r="H58" s="128"/>
      <c r="I58" s="128"/>
      <c r="J58" s="131"/>
    </row>
    <row r="59" spans="1:15" ht="21" thickBot="1" x14ac:dyDescent="0.35">
      <c r="A59" s="130" t="s">
        <v>91</v>
      </c>
      <c r="B59" s="39" t="s">
        <v>796</v>
      </c>
      <c r="C59" s="46" t="s">
        <v>64</v>
      </c>
      <c r="D59" s="46" t="s">
        <v>205</v>
      </c>
      <c r="E59" s="46" t="s">
        <v>195</v>
      </c>
      <c r="F59" s="46"/>
      <c r="G59" s="131"/>
      <c r="H59" s="131"/>
      <c r="I59" s="131"/>
      <c r="J59" s="128"/>
      <c r="L59" s="147"/>
      <c r="M59" s="148"/>
      <c r="N59" s="148"/>
      <c r="O59" s="148"/>
    </row>
    <row r="60" spans="1:15" ht="51.6" thickBot="1" x14ac:dyDescent="0.35">
      <c r="A60" s="130" t="s">
        <v>92</v>
      </c>
      <c r="B60" s="39" t="s">
        <v>789</v>
      </c>
      <c r="C60" s="46" t="s">
        <v>64</v>
      </c>
      <c r="D60" s="46" t="s">
        <v>205</v>
      </c>
      <c r="E60" s="46" t="s">
        <v>196</v>
      </c>
      <c r="F60" s="46"/>
      <c r="G60" s="131"/>
      <c r="H60" s="128"/>
      <c r="I60" s="128"/>
      <c r="J60" s="128"/>
      <c r="L60" s="148"/>
      <c r="M60" s="147"/>
      <c r="N60" s="148"/>
      <c r="O60" s="148"/>
    </row>
    <row r="61" spans="1:15" ht="31.2" thickBot="1" x14ac:dyDescent="0.35">
      <c r="A61" s="130" t="s">
        <v>93</v>
      </c>
      <c r="B61" s="39" t="s">
        <v>808</v>
      </c>
      <c r="C61" s="46" t="s">
        <v>64</v>
      </c>
      <c r="D61" s="46" t="s">
        <v>205</v>
      </c>
      <c r="E61" s="46" t="s">
        <v>196</v>
      </c>
      <c r="F61" s="46"/>
      <c r="G61" s="131"/>
      <c r="H61" s="128"/>
      <c r="I61" s="128"/>
      <c r="J61" s="128"/>
      <c r="L61" s="147"/>
      <c r="M61" s="148"/>
      <c r="N61" s="148"/>
      <c r="O61" s="148"/>
    </row>
    <row r="62" spans="1:15" ht="31.2" thickBot="1" x14ac:dyDescent="0.35">
      <c r="A62" s="133" t="s">
        <v>792</v>
      </c>
      <c r="B62" s="39" t="s">
        <v>790</v>
      </c>
      <c r="C62" s="46" t="s">
        <v>64</v>
      </c>
      <c r="D62" s="46" t="s">
        <v>205</v>
      </c>
      <c r="E62" s="46" t="s">
        <v>196</v>
      </c>
      <c r="F62" s="46"/>
      <c r="G62" s="131"/>
      <c r="H62" s="128"/>
      <c r="I62" s="128"/>
      <c r="J62" s="128"/>
      <c r="L62" s="147"/>
      <c r="M62" s="148"/>
      <c r="N62" s="148"/>
      <c r="O62" s="148"/>
    </row>
    <row r="63" spans="1:15" ht="10.8" thickBot="1" x14ac:dyDescent="0.35">
      <c r="A63" s="130" t="s">
        <v>94</v>
      </c>
      <c r="B63" s="39" t="s">
        <v>104</v>
      </c>
      <c r="C63" s="46" t="s">
        <v>64</v>
      </c>
      <c r="D63" s="46" t="s">
        <v>205</v>
      </c>
      <c r="E63" s="46" t="s">
        <v>196</v>
      </c>
      <c r="F63" s="46"/>
      <c r="G63" s="131"/>
      <c r="H63" s="128"/>
      <c r="I63" s="128"/>
      <c r="J63" s="128"/>
      <c r="L63" s="147"/>
      <c r="M63" s="148"/>
      <c r="N63" s="148"/>
      <c r="O63" s="148"/>
    </row>
    <row r="64" spans="1:15" ht="21" thickBot="1" x14ac:dyDescent="0.35">
      <c r="A64" s="149" t="s">
        <v>795</v>
      </c>
      <c r="B64" s="39" t="s">
        <v>788</v>
      </c>
      <c r="C64" s="46" t="s">
        <v>64</v>
      </c>
      <c r="D64" s="46" t="s">
        <v>205</v>
      </c>
      <c r="E64" s="46" t="s">
        <v>196</v>
      </c>
      <c r="F64" s="46"/>
      <c r="G64" s="128"/>
      <c r="H64" s="131"/>
      <c r="I64" s="128"/>
      <c r="J64" s="128"/>
      <c r="L64" s="148"/>
      <c r="M64" s="147"/>
      <c r="N64" s="148"/>
      <c r="O64" s="148"/>
    </row>
    <row r="65" spans="1:15" ht="31.2" thickBot="1" x14ac:dyDescent="0.35">
      <c r="A65" s="130" t="s">
        <v>793</v>
      </c>
      <c r="B65" s="39" t="s">
        <v>791</v>
      </c>
      <c r="C65" s="46" t="s">
        <v>64</v>
      </c>
      <c r="D65" s="46" t="s">
        <v>205</v>
      </c>
      <c r="E65" s="46" t="s">
        <v>196</v>
      </c>
      <c r="F65" s="46"/>
      <c r="G65" s="128"/>
      <c r="H65" s="128"/>
      <c r="I65" s="131"/>
      <c r="J65" s="128"/>
      <c r="L65" s="148"/>
      <c r="M65" s="148"/>
      <c r="N65" s="147"/>
      <c r="O65" s="148"/>
    </row>
    <row r="66" spans="1:15" ht="21" thickBot="1" x14ac:dyDescent="0.35">
      <c r="A66" s="130" t="s">
        <v>794</v>
      </c>
      <c r="B66" s="39" t="s">
        <v>105</v>
      </c>
      <c r="C66" s="46" t="s">
        <v>64</v>
      </c>
      <c r="D66" s="145" t="s">
        <v>207</v>
      </c>
      <c r="E66" s="46" t="s">
        <v>196</v>
      </c>
      <c r="F66" s="46"/>
      <c r="G66" s="131"/>
      <c r="H66" s="131"/>
      <c r="I66" s="131"/>
      <c r="J66" s="131"/>
      <c r="L66" s="147"/>
      <c r="M66" s="147"/>
      <c r="N66" s="147"/>
      <c r="O66" s="148"/>
    </row>
    <row r="67" spans="1:15" ht="13.8" x14ac:dyDescent="0.3">
      <c r="A67" s="143" t="s">
        <v>35</v>
      </c>
      <c r="B67" s="144" t="s">
        <v>7</v>
      </c>
      <c r="C67" s="46" t="s">
        <v>67</v>
      </c>
      <c r="D67" s="46"/>
      <c r="E67" s="46"/>
      <c r="F67" s="46"/>
      <c r="G67" s="131"/>
      <c r="H67" s="131"/>
      <c r="I67" s="131"/>
      <c r="J67" s="131"/>
    </row>
    <row r="68" spans="1:15" x14ac:dyDescent="0.3">
      <c r="A68" s="130" t="s">
        <v>114</v>
      </c>
      <c r="B68" s="39" t="s">
        <v>106</v>
      </c>
      <c r="C68" s="46" t="s">
        <v>64</v>
      </c>
      <c r="D68" s="145" t="s">
        <v>207</v>
      </c>
      <c r="E68" s="145" t="s">
        <v>65</v>
      </c>
      <c r="F68" s="46"/>
      <c r="G68" s="131"/>
      <c r="H68" s="131"/>
      <c r="I68" s="131"/>
      <c r="J68" s="131"/>
    </row>
    <row r="69" spans="1:15" x14ac:dyDescent="0.3">
      <c r="A69" s="130" t="s">
        <v>115</v>
      </c>
      <c r="B69" s="39" t="s">
        <v>1006</v>
      </c>
      <c r="C69" s="46" t="s">
        <v>64</v>
      </c>
      <c r="D69" s="145" t="s">
        <v>207</v>
      </c>
      <c r="E69" s="145" t="s">
        <v>65</v>
      </c>
      <c r="F69" s="46"/>
      <c r="G69" s="131"/>
      <c r="H69" s="131"/>
      <c r="I69" s="131"/>
      <c r="J69" s="131"/>
    </row>
    <row r="70" spans="1:15" ht="20.399999999999999" x14ac:dyDescent="0.3">
      <c r="A70" s="130" t="s">
        <v>116</v>
      </c>
      <c r="B70" s="39" t="s">
        <v>784</v>
      </c>
      <c r="C70" s="46" t="s">
        <v>64</v>
      </c>
      <c r="D70" s="145" t="s">
        <v>207</v>
      </c>
      <c r="E70" s="145" t="s">
        <v>65</v>
      </c>
      <c r="F70" s="46"/>
      <c r="G70" s="131"/>
      <c r="H70" s="131"/>
      <c r="I70" s="131"/>
      <c r="J70" s="131"/>
    </row>
    <row r="71" spans="1:15" x14ac:dyDescent="0.3">
      <c r="A71" s="130" t="s">
        <v>117</v>
      </c>
      <c r="B71" s="39" t="s">
        <v>107</v>
      </c>
      <c r="C71" s="46" t="s">
        <v>64</v>
      </c>
      <c r="D71" s="46" t="s">
        <v>206</v>
      </c>
      <c r="E71" s="46" t="s">
        <v>196</v>
      </c>
      <c r="F71" s="46"/>
      <c r="G71" s="128"/>
      <c r="H71" s="128"/>
      <c r="I71" s="128"/>
      <c r="J71" s="131"/>
    </row>
    <row r="72" spans="1:15" x14ac:dyDescent="0.3">
      <c r="A72" s="130" t="s">
        <v>118</v>
      </c>
      <c r="B72" s="39" t="s">
        <v>108</v>
      </c>
      <c r="C72" s="46" t="s">
        <v>64</v>
      </c>
      <c r="D72" s="46" t="s">
        <v>206</v>
      </c>
      <c r="E72" s="46" t="s">
        <v>196</v>
      </c>
      <c r="F72" s="46"/>
      <c r="G72" s="128"/>
      <c r="H72" s="128"/>
      <c r="I72" s="128"/>
      <c r="J72" s="131"/>
    </row>
    <row r="73" spans="1:15" x14ac:dyDescent="0.3">
      <c r="A73" s="130" t="s">
        <v>119</v>
      </c>
      <c r="B73" s="39" t="s">
        <v>109</v>
      </c>
      <c r="C73" s="46" t="s">
        <v>64</v>
      </c>
      <c r="D73" s="46" t="s">
        <v>206</v>
      </c>
      <c r="E73" s="46" t="s">
        <v>196</v>
      </c>
      <c r="F73" s="46"/>
      <c r="G73" s="128"/>
      <c r="H73" s="128"/>
      <c r="I73" s="128"/>
      <c r="J73" s="131"/>
    </row>
    <row r="74" spans="1:15" x14ac:dyDescent="0.3">
      <c r="A74" s="130" t="s">
        <v>120</v>
      </c>
      <c r="B74" s="39" t="s">
        <v>110</v>
      </c>
      <c r="C74" s="46" t="s">
        <v>64</v>
      </c>
      <c r="D74" s="46" t="s">
        <v>206</v>
      </c>
      <c r="E74" s="46" t="s">
        <v>196</v>
      </c>
      <c r="F74" s="46"/>
      <c r="G74" s="128"/>
      <c r="H74" s="128"/>
      <c r="I74" s="128"/>
      <c r="J74" s="131"/>
    </row>
    <row r="75" spans="1:15" x14ac:dyDescent="0.3">
      <c r="A75" s="130" t="s">
        <v>121</v>
      </c>
      <c r="B75" s="39" t="s">
        <v>111</v>
      </c>
      <c r="C75" s="46" t="s">
        <v>64</v>
      </c>
      <c r="D75" s="46" t="s">
        <v>206</v>
      </c>
      <c r="E75" s="46" t="s">
        <v>196</v>
      </c>
      <c r="F75" s="46"/>
      <c r="G75" s="128"/>
      <c r="H75" s="128"/>
      <c r="I75" s="128"/>
      <c r="J75" s="131"/>
    </row>
    <row r="76" spans="1:15" x14ac:dyDescent="0.3">
      <c r="A76" s="130" t="s">
        <v>122</v>
      </c>
      <c r="B76" s="39" t="s">
        <v>112</v>
      </c>
      <c r="C76" s="46" t="s">
        <v>64</v>
      </c>
      <c r="D76" s="145" t="s">
        <v>207</v>
      </c>
      <c r="E76" s="46" t="s">
        <v>196</v>
      </c>
      <c r="F76" s="46"/>
      <c r="G76" s="131"/>
      <c r="H76" s="131"/>
      <c r="I76" s="131"/>
      <c r="J76" s="131"/>
    </row>
    <row r="77" spans="1:15" x14ac:dyDescent="0.3">
      <c r="A77" s="150" t="s">
        <v>124</v>
      </c>
      <c r="B77" s="39" t="s">
        <v>113</v>
      </c>
      <c r="C77" s="46" t="s">
        <v>64</v>
      </c>
      <c r="D77" s="145" t="s">
        <v>207</v>
      </c>
      <c r="E77" s="46" t="s">
        <v>196</v>
      </c>
      <c r="F77" s="46"/>
      <c r="G77" s="131"/>
      <c r="H77" s="131"/>
      <c r="I77" s="131"/>
      <c r="J77" s="131"/>
    </row>
    <row r="78" spans="1:15" ht="20.399999999999999" x14ac:dyDescent="0.3">
      <c r="A78" s="130" t="s">
        <v>123</v>
      </c>
      <c r="B78" s="39" t="s">
        <v>797</v>
      </c>
      <c r="C78" s="46" t="s">
        <v>64</v>
      </c>
      <c r="D78" s="46" t="s">
        <v>205</v>
      </c>
      <c r="E78" s="46" t="s">
        <v>196</v>
      </c>
      <c r="F78" s="46"/>
      <c r="G78" s="131"/>
      <c r="H78" s="128"/>
      <c r="I78" s="128"/>
      <c r="J78" s="128"/>
    </row>
    <row r="79" spans="1:15" ht="13.8" x14ac:dyDescent="0.3">
      <c r="A79" s="143" t="s">
        <v>36</v>
      </c>
      <c r="B79" s="144" t="s">
        <v>8</v>
      </c>
      <c r="C79" s="46" t="s">
        <v>67</v>
      </c>
      <c r="D79" s="46"/>
      <c r="E79" s="46"/>
      <c r="F79" s="46"/>
      <c r="G79" s="131"/>
      <c r="H79" s="131"/>
      <c r="I79" s="131"/>
      <c r="J79" s="131"/>
    </row>
    <row r="80" spans="1:15" x14ac:dyDescent="0.3">
      <c r="A80" s="130" t="s">
        <v>128</v>
      </c>
      <c r="B80" s="39" t="s">
        <v>125</v>
      </c>
      <c r="C80" s="46" t="s">
        <v>64</v>
      </c>
      <c r="D80" s="145" t="s">
        <v>207</v>
      </c>
      <c r="E80" s="46" t="s">
        <v>196</v>
      </c>
      <c r="F80" s="46"/>
      <c r="G80" s="131"/>
      <c r="H80" s="131"/>
      <c r="I80" s="131"/>
      <c r="J80" s="131"/>
    </row>
    <row r="81" spans="1:10" x14ac:dyDescent="0.3">
      <c r="A81" s="130" t="s">
        <v>129</v>
      </c>
      <c r="B81" s="39" t="s">
        <v>812</v>
      </c>
      <c r="C81" s="46" t="s">
        <v>64</v>
      </c>
      <c r="D81" s="145" t="s">
        <v>207</v>
      </c>
      <c r="E81" s="46" t="s">
        <v>196</v>
      </c>
      <c r="F81" s="46"/>
      <c r="G81" s="131"/>
      <c r="H81" s="131"/>
      <c r="I81" s="131"/>
      <c r="J81" s="131"/>
    </row>
    <row r="82" spans="1:10" x14ac:dyDescent="0.3">
      <c r="A82" s="130" t="s">
        <v>130</v>
      </c>
      <c r="B82" s="39" t="s">
        <v>126</v>
      </c>
      <c r="C82" s="46" t="s">
        <v>64</v>
      </c>
      <c r="D82" s="145" t="s">
        <v>207</v>
      </c>
      <c r="E82" s="46" t="s">
        <v>196</v>
      </c>
      <c r="F82" s="46"/>
      <c r="G82" s="131"/>
      <c r="H82" s="131"/>
      <c r="I82" s="131"/>
      <c r="J82" s="131"/>
    </row>
    <row r="83" spans="1:10" ht="20.399999999999999" x14ac:dyDescent="0.3">
      <c r="A83" s="130" t="s">
        <v>131</v>
      </c>
      <c r="B83" s="39" t="s">
        <v>127</v>
      </c>
      <c r="C83" s="46" t="s">
        <v>64</v>
      </c>
      <c r="D83" s="145" t="s">
        <v>207</v>
      </c>
      <c r="E83" s="46" t="s">
        <v>196</v>
      </c>
      <c r="F83" s="46"/>
      <c r="G83" s="131"/>
      <c r="H83" s="131"/>
      <c r="I83" s="131"/>
      <c r="J83" s="131"/>
    </row>
    <row r="84" spans="1:10" ht="13.8" x14ac:dyDescent="0.3">
      <c r="A84" s="143" t="s">
        <v>37</v>
      </c>
      <c r="B84" s="144" t="s">
        <v>2</v>
      </c>
      <c r="C84" s="46" t="s">
        <v>67</v>
      </c>
      <c r="D84" s="46"/>
      <c r="E84" s="46"/>
      <c r="F84" s="46"/>
      <c r="G84" s="128"/>
      <c r="H84" s="128"/>
      <c r="I84" s="128"/>
      <c r="J84" s="131"/>
    </row>
    <row r="85" spans="1:10" x14ac:dyDescent="0.3">
      <c r="A85" s="40" t="s">
        <v>132</v>
      </c>
      <c r="B85" s="39" t="s">
        <v>171</v>
      </c>
      <c r="C85" s="46" t="s">
        <v>67</v>
      </c>
      <c r="D85" s="46"/>
      <c r="E85" s="46"/>
      <c r="F85" s="46"/>
      <c r="G85" s="128"/>
      <c r="H85" s="128"/>
      <c r="I85" s="128"/>
      <c r="J85" s="131"/>
    </row>
    <row r="86" spans="1:10" ht="20.399999999999999" x14ac:dyDescent="0.3">
      <c r="A86" s="40" t="s">
        <v>134</v>
      </c>
      <c r="B86" s="39" t="s">
        <v>174</v>
      </c>
      <c r="C86" s="46" t="s">
        <v>67</v>
      </c>
      <c r="D86" s="46"/>
      <c r="E86" s="46"/>
      <c r="F86" s="46"/>
      <c r="G86" s="128"/>
      <c r="H86" s="128"/>
      <c r="I86" s="128"/>
      <c r="J86" s="131"/>
    </row>
    <row r="87" spans="1:10" ht="20.399999999999999" x14ac:dyDescent="0.3">
      <c r="A87" s="130" t="s">
        <v>135</v>
      </c>
      <c r="B87" s="39" t="s">
        <v>175</v>
      </c>
      <c r="C87" s="46" t="s">
        <v>64</v>
      </c>
      <c r="D87" s="46" t="s">
        <v>206</v>
      </c>
      <c r="E87" s="46" t="s">
        <v>196</v>
      </c>
      <c r="F87" s="46"/>
      <c r="G87" s="128"/>
      <c r="H87" s="128"/>
      <c r="I87" s="128"/>
      <c r="J87" s="131"/>
    </row>
    <row r="88" spans="1:10" x14ac:dyDescent="0.3">
      <c r="A88" s="40" t="s">
        <v>133</v>
      </c>
      <c r="B88" s="39" t="s">
        <v>1011</v>
      </c>
      <c r="C88" s="46" t="s">
        <v>67</v>
      </c>
      <c r="D88" s="46"/>
      <c r="E88" s="46"/>
      <c r="F88" s="46"/>
      <c r="G88" s="128"/>
      <c r="H88" s="128"/>
      <c r="I88" s="128"/>
      <c r="J88" s="131"/>
    </row>
    <row r="89" spans="1:10" ht="20.399999999999999" x14ac:dyDescent="0.3">
      <c r="A89" s="151" t="s">
        <v>136</v>
      </c>
      <c r="B89" s="39" t="s">
        <v>1012</v>
      </c>
      <c r="C89" s="46" t="s">
        <v>67</v>
      </c>
      <c r="D89" s="46"/>
      <c r="E89" s="46"/>
      <c r="F89" s="46"/>
      <c r="G89" s="128"/>
      <c r="H89" s="128"/>
      <c r="I89" s="128"/>
      <c r="J89" s="131"/>
    </row>
    <row r="90" spans="1:10" ht="20.399999999999999" x14ac:dyDescent="0.3">
      <c r="A90" s="40" t="s">
        <v>137</v>
      </c>
      <c r="B90" s="39" t="s">
        <v>1013</v>
      </c>
      <c r="C90" s="46" t="s">
        <v>67</v>
      </c>
      <c r="D90" s="46"/>
      <c r="E90" s="46"/>
      <c r="F90" s="46"/>
      <c r="G90" s="128"/>
      <c r="H90" s="128"/>
      <c r="I90" s="128"/>
      <c r="J90" s="131"/>
    </row>
    <row r="91" spans="1:10" ht="30.6" x14ac:dyDescent="0.3">
      <c r="A91" s="40" t="s">
        <v>172</v>
      </c>
      <c r="B91" s="39" t="s">
        <v>1014</v>
      </c>
      <c r="C91" s="46" t="s">
        <v>67</v>
      </c>
      <c r="D91" s="46"/>
      <c r="E91" s="46"/>
      <c r="F91" s="46"/>
      <c r="G91" s="128"/>
      <c r="H91" s="128"/>
      <c r="I91" s="128"/>
      <c r="J91" s="131"/>
    </row>
    <row r="92" spans="1:10" ht="20.399999999999999" x14ac:dyDescent="0.3">
      <c r="A92" s="130" t="s">
        <v>173</v>
      </c>
      <c r="B92" s="39" t="s">
        <v>1013</v>
      </c>
      <c r="C92" s="46" t="s">
        <v>64</v>
      </c>
      <c r="D92" s="46" t="s">
        <v>206</v>
      </c>
      <c r="E92" s="46" t="s">
        <v>196</v>
      </c>
      <c r="F92" s="46"/>
      <c r="G92" s="128"/>
      <c r="H92" s="128"/>
      <c r="I92" s="128"/>
      <c r="J92" s="131"/>
    </row>
    <row r="93" spans="1:10" ht="13.8" x14ac:dyDescent="0.3">
      <c r="A93" s="143" t="s">
        <v>38</v>
      </c>
      <c r="B93" s="144" t="s">
        <v>170</v>
      </c>
      <c r="C93" s="128" t="s">
        <v>67</v>
      </c>
      <c r="D93" s="128"/>
      <c r="E93" s="128"/>
      <c r="F93" s="46"/>
      <c r="G93" s="128"/>
      <c r="H93" s="128"/>
      <c r="I93" s="128"/>
      <c r="J93" s="131"/>
    </row>
    <row r="94" spans="1:10" x14ac:dyDescent="0.3">
      <c r="A94" s="133" t="s">
        <v>26</v>
      </c>
      <c r="B94" s="40" t="s">
        <v>16</v>
      </c>
      <c r="C94" s="128" t="s">
        <v>64</v>
      </c>
      <c r="D94" s="46" t="s">
        <v>206</v>
      </c>
      <c r="E94" s="128" t="s">
        <v>196</v>
      </c>
      <c r="F94" s="46"/>
      <c r="G94" s="128"/>
      <c r="H94" s="128"/>
      <c r="I94" s="128"/>
      <c r="J94" s="131"/>
    </row>
    <row r="95" spans="1:10" x14ac:dyDescent="0.3">
      <c r="A95" s="133" t="s">
        <v>27</v>
      </c>
      <c r="B95" s="40" t="s">
        <v>18</v>
      </c>
      <c r="C95" s="128" t="s">
        <v>64</v>
      </c>
      <c r="D95" s="46" t="s">
        <v>206</v>
      </c>
      <c r="E95" s="128" t="s">
        <v>196</v>
      </c>
      <c r="F95" s="46"/>
      <c r="G95" s="128"/>
      <c r="H95" s="128"/>
      <c r="I95" s="128"/>
      <c r="J95" s="131"/>
    </row>
    <row r="96" spans="1:10" x14ac:dyDescent="0.3">
      <c r="A96" s="133" t="s">
        <v>28</v>
      </c>
      <c r="B96" s="40" t="s">
        <v>19</v>
      </c>
      <c r="C96" s="128" t="s">
        <v>64</v>
      </c>
      <c r="D96" s="46" t="s">
        <v>206</v>
      </c>
      <c r="E96" s="128" t="s">
        <v>196</v>
      </c>
      <c r="F96" s="46"/>
      <c r="G96" s="128"/>
      <c r="H96" s="128"/>
      <c r="I96" s="128"/>
      <c r="J96" s="131"/>
    </row>
    <row r="97" spans="1:10" ht="20.399999999999999" x14ac:dyDescent="0.3">
      <c r="A97" s="133" t="s">
        <v>29</v>
      </c>
      <c r="B97" s="39" t="s">
        <v>783</v>
      </c>
      <c r="C97" s="46" t="s">
        <v>64</v>
      </c>
      <c r="D97" s="46" t="s">
        <v>206</v>
      </c>
      <c r="E97" s="46" t="s">
        <v>196</v>
      </c>
      <c r="F97" s="46"/>
      <c r="G97" s="131"/>
      <c r="H97" s="131"/>
      <c r="I97" s="131"/>
      <c r="J97" s="128"/>
    </row>
    <row r="98" spans="1:10" x14ac:dyDescent="0.3">
      <c r="A98" s="133" t="s">
        <v>30</v>
      </c>
      <c r="B98" s="39" t="s">
        <v>1007</v>
      </c>
      <c r="C98" s="46" t="s">
        <v>64</v>
      </c>
      <c r="D98" s="46" t="s">
        <v>206</v>
      </c>
      <c r="E98" s="46" t="s">
        <v>196</v>
      </c>
      <c r="F98" s="46"/>
      <c r="G98" s="128"/>
      <c r="H98" s="128"/>
      <c r="I98" s="128"/>
      <c r="J98" s="131"/>
    </row>
    <row r="99" spans="1:10" x14ac:dyDescent="0.3">
      <c r="A99" s="133" t="s">
        <v>31</v>
      </c>
      <c r="B99" s="40" t="s">
        <v>20</v>
      </c>
      <c r="C99" s="128" t="s">
        <v>64</v>
      </c>
      <c r="D99" s="46" t="s">
        <v>206</v>
      </c>
      <c r="E99" s="128" t="s">
        <v>196</v>
      </c>
      <c r="F99" s="46"/>
      <c r="G99" s="128"/>
      <c r="H99" s="128"/>
      <c r="I99" s="128"/>
      <c r="J99" s="131"/>
    </row>
    <row r="100" spans="1:10" x14ac:dyDescent="0.3">
      <c r="A100" s="133" t="s">
        <v>32</v>
      </c>
      <c r="B100" s="40" t="s">
        <v>21</v>
      </c>
      <c r="C100" s="128" t="s">
        <v>64</v>
      </c>
      <c r="D100" s="46" t="s">
        <v>206</v>
      </c>
      <c r="E100" s="128" t="s">
        <v>196</v>
      </c>
      <c r="F100" s="46"/>
      <c r="G100" s="128"/>
      <c r="H100" s="128"/>
      <c r="I100" s="128"/>
      <c r="J100" s="131"/>
    </row>
    <row r="101" spans="1:10" x14ac:dyDescent="0.3">
      <c r="A101" s="133" t="s">
        <v>785</v>
      </c>
      <c r="B101" s="40" t="s">
        <v>22</v>
      </c>
      <c r="C101" s="128" t="s">
        <v>64</v>
      </c>
      <c r="D101" s="46" t="s">
        <v>206</v>
      </c>
      <c r="E101" s="128" t="s">
        <v>196</v>
      </c>
      <c r="F101" s="46"/>
      <c r="G101" s="128"/>
      <c r="H101" s="128"/>
      <c r="I101" s="128"/>
      <c r="J101" s="131"/>
    </row>
    <row r="102" spans="1:10" x14ac:dyDescent="0.3">
      <c r="A102" s="133" t="s">
        <v>786</v>
      </c>
      <c r="B102" s="134" t="s">
        <v>17</v>
      </c>
      <c r="C102" s="128" t="s">
        <v>64</v>
      </c>
      <c r="D102" s="46" t="s">
        <v>206</v>
      </c>
      <c r="E102" s="128" t="s">
        <v>196</v>
      </c>
      <c r="F102" s="46"/>
      <c r="G102" s="128"/>
      <c r="H102" s="128"/>
      <c r="I102" s="128"/>
      <c r="J102" s="131"/>
    </row>
    <row r="103" spans="1:10" ht="13.8" x14ac:dyDescent="0.3">
      <c r="A103" s="143" t="s">
        <v>39</v>
      </c>
      <c r="B103" s="144" t="s">
        <v>23</v>
      </c>
      <c r="C103" s="46" t="s">
        <v>67</v>
      </c>
      <c r="D103" s="46"/>
      <c r="E103" s="46"/>
      <c r="F103" s="46"/>
      <c r="G103" s="131"/>
      <c r="H103" s="131"/>
      <c r="I103" s="128"/>
      <c r="J103" s="128"/>
    </row>
    <row r="104" spans="1:10" x14ac:dyDescent="0.3">
      <c r="A104" s="133" t="s">
        <v>40</v>
      </c>
      <c r="B104" s="40" t="s">
        <v>9</v>
      </c>
      <c r="C104" s="128" t="s">
        <v>64</v>
      </c>
      <c r="D104" s="46" t="s">
        <v>211</v>
      </c>
      <c r="E104" s="128" t="s">
        <v>195</v>
      </c>
      <c r="F104" s="46"/>
      <c r="G104" s="131"/>
      <c r="H104" s="128"/>
      <c r="I104" s="128"/>
      <c r="J104" s="128"/>
    </row>
    <row r="105" spans="1:10" x14ac:dyDescent="0.3">
      <c r="A105" s="133" t="s">
        <v>41</v>
      </c>
      <c r="B105" s="40" t="s">
        <v>10</v>
      </c>
      <c r="C105" s="128" t="s">
        <v>64</v>
      </c>
      <c r="D105" s="46" t="s">
        <v>211</v>
      </c>
      <c r="E105" s="128" t="s">
        <v>195</v>
      </c>
      <c r="F105" s="46"/>
      <c r="G105" s="128"/>
      <c r="H105" s="131"/>
      <c r="I105" s="128"/>
      <c r="J105" s="128"/>
    </row>
    <row r="106" spans="1:10" ht="13.8" x14ac:dyDescent="0.3">
      <c r="A106" s="143" t="s">
        <v>42</v>
      </c>
      <c r="B106" s="144" t="s">
        <v>13</v>
      </c>
      <c r="C106" s="46" t="s">
        <v>67</v>
      </c>
      <c r="D106" s="46"/>
      <c r="E106" s="46"/>
      <c r="F106" s="46"/>
      <c r="G106" s="131"/>
      <c r="H106" s="128"/>
      <c r="I106" s="128"/>
      <c r="J106" s="128"/>
    </row>
    <row r="107" spans="1:10" ht="20.399999999999999" x14ac:dyDescent="0.3">
      <c r="A107" s="133" t="s">
        <v>43</v>
      </c>
      <c r="B107" s="39" t="s">
        <v>198</v>
      </c>
      <c r="C107" s="128" t="s">
        <v>64</v>
      </c>
      <c r="D107" s="46" t="s">
        <v>211</v>
      </c>
      <c r="E107" s="128" t="s">
        <v>196</v>
      </c>
      <c r="F107" s="46"/>
      <c r="G107" s="131"/>
      <c r="H107" s="128"/>
      <c r="I107" s="128"/>
      <c r="J107" s="128"/>
    </row>
    <row r="108" spans="1:10" x14ac:dyDescent="0.3">
      <c r="A108" s="133" t="s">
        <v>44</v>
      </c>
      <c r="B108" s="40" t="s">
        <v>11</v>
      </c>
      <c r="C108" s="128" t="s">
        <v>64</v>
      </c>
      <c r="D108" s="46" t="s">
        <v>211</v>
      </c>
      <c r="E108" s="128" t="s">
        <v>196</v>
      </c>
      <c r="F108" s="46"/>
      <c r="G108" s="131"/>
      <c r="H108" s="128"/>
      <c r="I108" s="128"/>
      <c r="J108" s="128"/>
    </row>
    <row r="109" spans="1:10" x14ac:dyDescent="0.3">
      <c r="A109" s="133" t="s">
        <v>45</v>
      </c>
      <c r="B109" s="40" t="s">
        <v>12</v>
      </c>
      <c r="C109" s="128" t="s">
        <v>64</v>
      </c>
      <c r="D109" s="46" t="s">
        <v>211</v>
      </c>
      <c r="E109" s="128" t="s">
        <v>196</v>
      </c>
      <c r="F109" s="46"/>
      <c r="G109" s="131"/>
      <c r="H109" s="128"/>
      <c r="I109" s="128"/>
      <c r="J109" s="128"/>
    </row>
    <row r="110" spans="1:10" x14ac:dyDescent="0.3">
      <c r="A110" s="133" t="s">
        <v>46</v>
      </c>
      <c r="B110" s="40" t="s">
        <v>14</v>
      </c>
      <c r="C110" s="128" t="s">
        <v>64</v>
      </c>
      <c r="D110" s="46" t="s">
        <v>211</v>
      </c>
      <c r="E110" s="128" t="s">
        <v>196</v>
      </c>
      <c r="F110" s="46"/>
      <c r="G110" s="131"/>
      <c r="H110" s="128"/>
      <c r="I110" s="128"/>
      <c r="J110" s="128"/>
    </row>
    <row r="111" spans="1:10" ht="13.8" x14ac:dyDescent="0.3">
      <c r="A111" s="152" t="s">
        <v>47</v>
      </c>
      <c r="B111" s="144" t="s">
        <v>24</v>
      </c>
      <c r="C111" s="128" t="s">
        <v>64</v>
      </c>
      <c r="D111" s="46" t="s">
        <v>211</v>
      </c>
      <c r="E111" s="128" t="s">
        <v>196</v>
      </c>
      <c r="F111" s="46"/>
      <c r="G111" s="131"/>
      <c r="H111" s="128"/>
      <c r="I111" s="128"/>
      <c r="J111" s="128"/>
    </row>
    <row r="112" spans="1:10" ht="13.8" x14ac:dyDescent="0.3">
      <c r="A112" s="152" t="s">
        <v>48</v>
      </c>
      <c r="B112" s="144" t="s">
        <v>15</v>
      </c>
      <c r="C112" s="128" t="s">
        <v>64</v>
      </c>
      <c r="D112" s="46" t="s">
        <v>211</v>
      </c>
      <c r="E112" s="128" t="s">
        <v>196</v>
      </c>
      <c r="F112" s="46"/>
      <c r="G112" s="131"/>
      <c r="H112" s="128"/>
      <c r="I112" s="128"/>
      <c r="J112" s="128"/>
    </row>
    <row r="113" spans="1:10" ht="13.8" x14ac:dyDescent="0.3">
      <c r="A113" s="152" t="s">
        <v>49</v>
      </c>
      <c r="B113" s="144" t="s">
        <v>25</v>
      </c>
      <c r="C113" s="128" t="s">
        <v>64</v>
      </c>
      <c r="D113" s="46" t="s">
        <v>211</v>
      </c>
      <c r="E113" s="128" t="s">
        <v>196</v>
      </c>
      <c r="F113" s="46"/>
      <c r="G113" s="131"/>
      <c r="H113" s="128"/>
      <c r="I113" s="128"/>
      <c r="J113" s="128"/>
    </row>
    <row r="116" spans="1:10" x14ac:dyDescent="0.3">
      <c r="B116" s="132"/>
      <c r="C116" s="132"/>
    </row>
    <row r="117" spans="1:10" x14ac:dyDescent="0.3">
      <c r="B117" s="132"/>
      <c r="C117" s="132"/>
    </row>
    <row r="118" spans="1:10" x14ac:dyDescent="0.3">
      <c r="B118" s="132"/>
      <c r="C118" s="132"/>
    </row>
  </sheetData>
  <dataValidations count="1">
    <dataValidation allowBlank="1" showInputMessage="1" showErrorMessage="1" sqref="D1"/>
  </dataValidations>
  <printOptions horizontalCentered="1"/>
  <pageMargins left="0.25" right="0.25" top="0.75" bottom="0.75" header="0.3" footer="0.3"/>
  <pageSetup paperSize="8" scale="8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errorTitle="Unos nije valjan" error="Odaberite kategoriju s popisa" promptTitle="Izaberi indeksaciju troška" prompt="IT - Troškove drugim JIVU-ma obvezno isključiti_x000a_OIT - Troškove drugim JIVU-u opcionalno isključiti_x000a_NIT - Troškove drugim JIVU-ima ne isključiti">
          <x14:formula1>
            <xm:f>'Šifrarnik za kat. OPEX-a'!$B$9:$B$11</xm:f>
          </x14:formula1>
          <xm:sqref>E114:F1048576</xm:sqref>
        </x14:dataValidation>
        <x14:dataValidation type="list" allowBlank="1" showInputMessage="1" showErrorMessage="1" errorTitle="Unos nije valjan" error="Odaberite kategoriju na popisu" promptTitle="Kategorija troška" prompt="PI - Predefinirano izravni_x000a_PN - Predefinirano neizravni_x000a_OI - Opcionalno izravni_x000a_ON - Opcionalno neizravni">
          <x14:formula1>
            <xm:f>'Šifrarnik za kat. OPEX-a'!$B$4:$B$6</xm:f>
          </x14:formula1>
          <xm:sqref>D114:D1048576</xm:sqref>
        </x14:dataValidation>
        <x14:dataValidation type="list" allowBlank="1" showInputMessage="1" showErrorMessage="1" errorTitle="Unos nije valjan" error="Odaberite kategoriju s popisa" promptTitle="Označavanje osnove planiranja:" prompt="PPRR - Prosjek prethodnog regulatornog razdoblja_x000a_PRG - Prethodna regulatorna godina_x000a_PL - Planirano poslovnim planom_x000a_SP - Stručna procena">
          <x14:formula1>
            <xm:f>'Šifrarnik za kat. OPEX-a'!$B$22:$B$25</xm:f>
          </x14:formula1>
          <xm:sqref>F88:F113 F2:F83</xm:sqref>
        </x14:dataValidation>
        <x14:dataValidation type="list" allowBlank="1" showInputMessage="1" showErrorMessage="1" errorTitle="Unos nije valjan" error="Odaberite kategoriju s popisa" promptTitle="Označavanje osnove planiranja:" prompt="PPRR - Prosjek prethodnog regulatornog razdoblja_x000a_PPRG3 - Prosjek iz prethodne 3 regulatorne godine_x000a_PPRG2 - Prosjek it prethodne 2 regulatorne godine_x000a_PRG - Prethodna regulatorna godina">
          <x14:formula1>
            <xm:f>'Šifrarnik za kat. OPEX-a'!$B$28:$B$31</xm:f>
          </x14:formula1>
          <xm:sqref>F84:F87</xm:sqref>
        </x14:dataValidation>
        <x14:dataValidation type="list" allowBlank="1" showInputMessage="1" showErrorMessage="1" errorTitle="Unos nije valjan" error="Odaberite kategoriju na popisu" promptTitle="Troškovi ulaze u obračun OPEX-a:" prompt="DA_x000a_NE">
          <x14:formula1>
            <xm:f>'Šifrarnik za kat. OPEX-a'!$B$18:$B$19</xm:f>
          </x14:formula1>
          <xm:sqref>C2:C113</xm:sqref>
        </x14:dataValidation>
        <x14:dataValidation type="list" allowBlank="1" showInputMessage="1" showErrorMessage="1" errorTitle="Unos nije vcaljan" error="Odaberite kategoriju na popisu" promptTitle="Troškovi postoje:" prompt="DA_x000a_NE">
          <x14:formula1>
            <xm:f>'Šifrarnik za kat. OPEX-a'!$B$14:$B$15</xm:f>
          </x14:formula1>
          <xm:sqref>G2:J113</xm:sqref>
        </x14:dataValidation>
        <x14:dataValidation type="list" allowBlank="1" showInputMessage="1" showErrorMessage="1" errorTitle="Unos nije valjan" error="Odaberite kategoriju na popisu" promptTitle="Kategorija troška:" prompt="PFT - Predefinirano fiksni troškovi_x000a_PIVT - Predefinirano izravni varijabilni troškovi_x000a_PNVT - Predefinirano neizravni varijabilni troškovi _x000a_OINVT - Opcionalno izravni ili neizravni varijabilni troškovi">
          <x14:formula1>
            <xm:f>'Šifrarnik za kat. OPEX-a'!$B$3:$B$6</xm:f>
          </x14:formula1>
          <xm:sqref>D2:D113</xm:sqref>
        </x14:dataValidation>
        <x14:dataValidation type="list" allowBlank="1" showInputMessage="1" showErrorMessage="1" errorTitle="Unos nije valjan" error="Odaberite kategoriju s popisa" promptTitle="Označavanje troška:" prompt="PIT - Troškove drugim JIVU-ima predefinirano isključiti_x000a_OIT - Troškove drugim JIVU-ima opcionalno isključiti_x000a_PNIT - Troškove drugim JIVU-ima predefinirano ne isključiti">
          <x14:formula1>
            <xm:f>'Šifrarnik za kat. OPEX-a'!$B$9:$B$11</xm:f>
          </x14:formula1>
          <xm:sqref>E2:E113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50"/>
  <sheetViews>
    <sheetView zoomScale="115" zoomScaleNormal="115" workbookViewId="0">
      <pane ySplit="1" topLeftCell="A2" activePane="bottomLeft" state="frozen"/>
      <selection pane="bottomLeft" activeCell="R126" sqref="R126"/>
    </sheetView>
  </sheetViews>
  <sheetFormatPr defaultColWidth="9.109375" defaultRowHeight="10.199999999999999" x14ac:dyDescent="0.3"/>
  <cols>
    <col min="1" max="1" width="14" style="132" customWidth="1"/>
    <col min="2" max="2" width="68.88671875" style="155" customWidth="1"/>
    <col min="3" max="3" width="13.44140625" style="155" customWidth="1"/>
    <col min="4" max="5" width="13.44140625" style="153" customWidth="1"/>
    <col min="6" max="6" width="10.5546875" style="153" customWidth="1"/>
    <col min="7" max="18" width="13.33203125" style="154" customWidth="1"/>
    <col min="19" max="16384" width="9.109375" style="132"/>
  </cols>
  <sheetData>
    <row r="1" spans="1:18" s="142" customFormat="1" ht="49.2" customHeight="1" x14ac:dyDescent="0.3">
      <c r="A1" s="180" t="str">
        <f>'P2_Kategorizacija OPEX-a'!A1</f>
        <v xml:space="preserve">Identifikacijski broj </v>
      </c>
      <c r="B1" s="200" t="s">
        <v>989</v>
      </c>
      <c r="C1" s="41" t="str">
        <f>'P2_Kategorizacija OPEX-a'!C1</f>
        <v>Troškovi ulaze u obračun 
OPEX-a</v>
      </c>
      <c r="D1" s="41" t="str">
        <f>'P2_Kategorizacija OPEX-a'!D1</f>
        <v>Kategorija troška
Unos: PFT, PIVT, PNVT, OINVT)</v>
      </c>
      <c r="E1" s="41" t="str">
        <f>'P2_Kategorizacija OPEX-a'!E1</f>
        <v>Isključivanje izravnih troškova drugim JIVU-ima (primjenjuje se na izravne troškove isključujući izravne troškove pročišćavanja i ispuštanja)
Unos: PIT, OIT, PNIT</v>
      </c>
      <c r="F1" s="41" t="s">
        <v>471</v>
      </c>
      <c r="G1" s="156" t="s">
        <v>846</v>
      </c>
      <c r="H1" s="156" t="s">
        <v>847</v>
      </c>
      <c r="I1" s="156" t="s">
        <v>848</v>
      </c>
      <c r="J1" s="156" t="s">
        <v>849</v>
      </c>
      <c r="K1" s="157" t="str">
        <f>'P2_Kategorizacija OPEX-a'!F1</f>
        <v>Osnova planiranja troškova 
Unos: PPRR, PRG, PL, SP ili PPRR, PPRG3, PPRG2, PRG</v>
      </c>
      <c r="L1" s="158" t="s">
        <v>545</v>
      </c>
      <c r="M1" s="159" t="s">
        <v>850</v>
      </c>
      <c r="N1" s="159" t="s">
        <v>851</v>
      </c>
      <c r="O1" s="159" t="s">
        <v>852</v>
      </c>
      <c r="P1" s="159" t="s">
        <v>853</v>
      </c>
      <c r="Q1" s="159" t="s">
        <v>854</v>
      </c>
      <c r="R1" s="57" t="s">
        <v>532</v>
      </c>
    </row>
    <row r="2" spans="1:18" x14ac:dyDescent="0.3">
      <c r="A2" s="160" t="str">
        <f>'P2_Kategorizacija OPEX-a'!A2</f>
        <v>1.</v>
      </c>
      <c r="B2" s="161" t="str">
        <f>'P2_Kategorizacija OPEX-a'!B2</f>
        <v>Troškovi dugotrajne imovine</v>
      </c>
      <c r="C2" s="46"/>
      <c r="D2" s="46"/>
      <c r="E2" s="46"/>
      <c r="F2" s="46"/>
      <c r="G2" s="131"/>
      <c r="H2" s="131"/>
      <c r="I2" s="131"/>
      <c r="J2" s="131"/>
      <c r="K2" s="128"/>
      <c r="L2" s="131"/>
      <c r="M2" s="131"/>
      <c r="N2" s="131"/>
      <c r="O2" s="131"/>
      <c r="P2" s="131"/>
      <c r="Q2" s="128">
        <f>SUM(M2:P2)/4</f>
        <v>0</v>
      </c>
      <c r="R2" s="128">
        <f>SUM(M2:Q2)</f>
        <v>0</v>
      </c>
    </row>
    <row r="3" spans="1:18" ht="20.399999999999999" x14ac:dyDescent="0.3">
      <c r="A3" s="40" t="str">
        <f>'P2_Kategorizacija OPEX-a'!A3</f>
        <v>1.1.</v>
      </c>
      <c r="B3" s="39" t="str">
        <f>'P2_Kategorizacija OPEX-a'!B3</f>
        <v>Troškovi amortizacije dugotrajne imovine obračunati iznad svote porezno priznatog rashoda, u skladu s propisima o porezu na dobit</v>
      </c>
      <c r="C3" s="46"/>
      <c r="D3" s="46"/>
      <c r="E3" s="46"/>
      <c r="F3" s="46"/>
      <c r="G3" s="131"/>
      <c r="H3" s="131"/>
      <c r="I3" s="131"/>
      <c r="J3" s="131"/>
      <c r="K3" s="128"/>
      <c r="L3" s="131"/>
      <c r="M3" s="131"/>
      <c r="N3" s="131"/>
      <c r="O3" s="131"/>
      <c r="P3" s="131"/>
      <c r="Q3" s="128">
        <f t="shared" ref="Q3:Q23" si="0">SUM(M3:P3)/4</f>
        <v>0</v>
      </c>
      <c r="R3" s="128">
        <f t="shared" ref="R3:R23" si="1">SUM(M3:Q3)</f>
        <v>0</v>
      </c>
    </row>
    <row r="4" spans="1:18" ht="20.399999999999999" x14ac:dyDescent="0.3">
      <c r="A4" s="40" t="str">
        <f>'P2_Kategorizacija OPEX-a'!A4</f>
        <v>1.2.</v>
      </c>
      <c r="B4" s="39" t="str">
        <f>'P2_Kategorizacija OPEX-a'!B4</f>
        <v>Troškovi amortizacije dugotrajne imovine obračunati do svote porezno priznatog rashoda, u skladu s propisima o porezu na dobit</v>
      </c>
      <c r="C4" s="46"/>
      <c r="D4" s="46"/>
      <c r="E4" s="46"/>
      <c r="F4" s="46"/>
      <c r="G4" s="131"/>
      <c r="H4" s="131"/>
      <c r="I4" s="131"/>
      <c r="J4" s="131"/>
      <c r="K4" s="128"/>
      <c r="L4" s="131"/>
      <c r="M4" s="131"/>
      <c r="N4" s="131"/>
      <c r="O4" s="131"/>
      <c r="P4" s="131"/>
      <c r="Q4" s="128">
        <f t="shared" si="0"/>
        <v>0</v>
      </c>
      <c r="R4" s="128">
        <f t="shared" si="1"/>
        <v>0</v>
      </c>
    </row>
    <row r="5" spans="1:18" x14ac:dyDescent="0.3">
      <c r="A5" s="40" t="str">
        <f>'P2_Kategorizacija OPEX-a'!A5</f>
        <v>1.2.1.</v>
      </c>
      <c r="B5" s="39" t="str">
        <f>'P2_Kategorizacija OPEX-a'!B5</f>
        <v>Troškovi amortizacije iznad prosječne referentne vrijednosti pokazatelja učinkovitosti poslovanja</v>
      </c>
      <c r="C5" s="46"/>
      <c r="D5" s="46"/>
      <c r="E5" s="46"/>
      <c r="F5" s="46"/>
      <c r="G5" s="131"/>
      <c r="H5" s="131"/>
      <c r="I5" s="131"/>
      <c r="J5" s="131"/>
      <c r="K5" s="128"/>
      <c r="L5" s="131"/>
      <c r="M5" s="131"/>
      <c r="N5" s="131"/>
      <c r="O5" s="131"/>
      <c r="P5" s="131"/>
      <c r="Q5" s="128">
        <f t="shared" si="0"/>
        <v>0</v>
      </c>
      <c r="R5" s="128">
        <f t="shared" si="1"/>
        <v>0</v>
      </c>
    </row>
    <row r="6" spans="1:18" x14ac:dyDescent="0.3">
      <c r="A6" s="40" t="str">
        <f>'P2_Kategorizacija OPEX-a'!A6</f>
        <v>1.2.2.</v>
      </c>
      <c r="B6" s="39" t="str">
        <f>'P2_Kategorizacija OPEX-a'!B6</f>
        <v>Troškovi amortizacije unutar prosječne referentne vrijednosti pokazatelja učinkovitosti poslovanja</v>
      </c>
      <c r="C6" s="46"/>
      <c r="D6" s="46"/>
      <c r="E6" s="46"/>
      <c r="F6" s="46"/>
      <c r="G6" s="131"/>
      <c r="H6" s="131"/>
      <c r="I6" s="131"/>
      <c r="J6" s="131"/>
      <c r="K6" s="128"/>
      <c r="L6" s="131"/>
      <c r="M6" s="131"/>
      <c r="N6" s="131"/>
      <c r="O6" s="131"/>
      <c r="P6" s="131"/>
      <c r="Q6" s="128">
        <f t="shared" si="0"/>
        <v>0</v>
      </c>
      <c r="R6" s="128">
        <f t="shared" si="1"/>
        <v>0</v>
      </c>
    </row>
    <row r="7" spans="1:18" x14ac:dyDescent="0.3">
      <c r="A7" s="40" t="str">
        <f>'P2_Kategorizacija OPEX-a'!A7</f>
        <v>1.2.2.1.</v>
      </c>
      <c r="B7" s="39" t="str">
        <f>'P2_Kategorizacija OPEX-a'!B7</f>
        <v>Troškovi amortizacije nematerijalne imovine</v>
      </c>
      <c r="C7" s="46"/>
      <c r="D7" s="46"/>
      <c r="E7" s="46"/>
      <c r="F7" s="46"/>
      <c r="G7" s="131"/>
      <c r="H7" s="131"/>
      <c r="I7" s="131"/>
      <c r="J7" s="131"/>
      <c r="K7" s="128"/>
      <c r="L7" s="131"/>
      <c r="M7" s="131"/>
      <c r="N7" s="131"/>
      <c r="O7" s="131"/>
      <c r="P7" s="131"/>
      <c r="Q7" s="128">
        <f t="shared" si="0"/>
        <v>0</v>
      </c>
      <c r="R7" s="128">
        <f t="shared" si="1"/>
        <v>0</v>
      </c>
    </row>
    <row r="8" spans="1:18" x14ac:dyDescent="0.3">
      <c r="A8" s="40" t="str">
        <f>'P2_Kategorizacija OPEX-a'!A8</f>
        <v>1.2.2.1.1.</v>
      </c>
      <c r="B8" s="39" t="str">
        <f>'P2_Kategorizacija OPEX-a'!B8</f>
        <v>Sučeljena amortizacija nematerijalne imovine</v>
      </c>
      <c r="C8" s="46"/>
      <c r="D8" s="46"/>
      <c r="E8" s="46"/>
      <c r="F8" s="46"/>
      <c r="G8" s="131"/>
      <c r="H8" s="131"/>
      <c r="I8" s="131"/>
      <c r="J8" s="131"/>
      <c r="K8" s="128"/>
      <c r="L8" s="131"/>
      <c r="M8" s="131"/>
      <c r="N8" s="131"/>
      <c r="O8" s="131"/>
      <c r="P8" s="131"/>
      <c r="Q8" s="128">
        <f t="shared" si="0"/>
        <v>0</v>
      </c>
      <c r="R8" s="128">
        <f t="shared" si="1"/>
        <v>0</v>
      </c>
    </row>
    <row r="9" spans="1:18" x14ac:dyDescent="0.3">
      <c r="A9" s="40" t="str">
        <f>'P2_Kategorizacija OPEX-a'!A9</f>
        <v>1.2.2.1.2.</v>
      </c>
      <c r="B9" s="39" t="str">
        <f>'P2_Kategorizacija OPEX-a'!B9</f>
        <v>Troškovi nesučeljene amortizacije nematerijalne imovine</v>
      </c>
      <c r="C9" s="46"/>
      <c r="D9" s="46"/>
      <c r="E9" s="46"/>
      <c r="F9" s="46"/>
      <c r="G9" s="131"/>
      <c r="H9" s="131"/>
      <c r="I9" s="131"/>
      <c r="J9" s="131"/>
      <c r="K9" s="128"/>
      <c r="L9" s="131"/>
      <c r="M9" s="131"/>
      <c r="N9" s="131"/>
      <c r="O9" s="131"/>
      <c r="P9" s="131"/>
      <c r="Q9" s="128">
        <f t="shared" si="0"/>
        <v>0</v>
      </c>
      <c r="R9" s="128">
        <f t="shared" si="1"/>
        <v>0</v>
      </c>
    </row>
    <row r="10" spans="1:18" ht="20.399999999999999" x14ac:dyDescent="0.3">
      <c r="A10" s="130" t="str">
        <f>'P2_Kategorizacija OPEX-a'!A10</f>
        <v>1.2.2.1.2.1.</v>
      </c>
      <c r="B10" s="39" t="str">
        <f>'P2_Kategorizacija OPEX-a'!B10</f>
        <v>Troškovi nesučeljene amortizacije nematerijalne imovine i to najmanje 25% troškova, a najviše 100% troškova koji se obračunavaju u fiksnim operativnim troškovima, (UPISATI) _____%</v>
      </c>
      <c r="C10" s="46" t="s">
        <v>64</v>
      </c>
      <c r="D10" s="46" t="str">
        <f>'P2_Kategorizacija OPEX-a'!D10</f>
        <v>PFT</v>
      </c>
      <c r="E10" s="46" t="str">
        <f>'P2_Kategorizacija OPEX-a'!E10</f>
        <v>PNIT</v>
      </c>
      <c r="F10" s="46" t="s">
        <v>67</v>
      </c>
      <c r="G10" s="88"/>
      <c r="H10" s="88"/>
      <c r="I10" s="88"/>
      <c r="J10" s="88"/>
      <c r="K10" s="46">
        <f>'P2_Kategorizacija OPEX-a'!F10</f>
        <v>0</v>
      </c>
      <c r="L10" s="88"/>
      <c r="M10" s="88"/>
      <c r="N10" s="88"/>
      <c r="O10" s="88"/>
      <c r="P10" s="88"/>
      <c r="Q10" s="128">
        <f t="shared" si="0"/>
        <v>0</v>
      </c>
      <c r="R10" s="128">
        <f t="shared" si="1"/>
        <v>0</v>
      </c>
    </row>
    <row r="11" spans="1:18" ht="30.6" x14ac:dyDescent="0.3">
      <c r="A11" s="162" t="s">
        <v>318</v>
      </c>
      <c r="B11" s="39" t="s">
        <v>565</v>
      </c>
      <c r="C11" s="46" t="s">
        <v>64</v>
      </c>
      <c r="D11" s="46" t="str">
        <f>D10</f>
        <v>PFT</v>
      </c>
      <c r="E11" s="46" t="str">
        <f>E10</f>
        <v>PNIT</v>
      </c>
      <c r="F11" s="46" t="s">
        <v>67</v>
      </c>
      <c r="G11" s="88"/>
      <c r="H11" s="88"/>
      <c r="I11" s="88"/>
      <c r="J11" s="88"/>
      <c r="K11" s="46">
        <f>K10</f>
        <v>0</v>
      </c>
      <c r="L11" s="88"/>
      <c r="M11" s="88"/>
      <c r="N11" s="88"/>
      <c r="O11" s="88"/>
      <c r="P11" s="88"/>
      <c r="Q11" s="128">
        <f t="shared" si="0"/>
        <v>0</v>
      </c>
      <c r="R11" s="128">
        <f t="shared" si="1"/>
        <v>0</v>
      </c>
    </row>
    <row r="12" spans="1:18" ht="30.6" x14ac:dyDescent="0.3">
      <c r="A12" s="162" t="s">
        <v>319</v>
      </c>
      <c r="B12" s="39" t="s">
        <v>472</v>
      </c>
      <c r="C12" s="46" t="s">
        <v>64</v>
      </c>
      <c r="D12" s="46" t="str">
        <f>D10</f>
        <v>PFT</v>
      </c>
      <c r="E12" s="46" t="str">
        <f>E10</f>
        <v>PNIT</v>
      </c>
      <c r="F12" s="46" t="s">
        <v>67</v>
      </c>
      <c r="G12" s="88"/>
      <c r="H12" s="88"/>
      <c r="I12" s="88"/>
      <c r="J12" s="88"/>
      <c r="K12" s="46">
        <f>K10</f>
        <v>0</v>
      </c>
      <c r="L12" s="88"/>
      <c r="M12" s="88"/>
      <c r="N12" s="88"/>
      <c r="O12" s="88"/>
      <c r="P12" s="88"/>
      <c r="Q12" s="128">
        <f t="shared" si="0"/>
        <v>0</v>
      </c>
      <c r="R12" s="128">
        <f t="shared" si="1"/>
        <v>0</v>
      </c>
    </row>
    <row r="13" spans="1:18" ht="40.799999999999997" x14ac:dyDescent="0.3">
      <c r="A13" s="162" t="s">
        <v>320</v>
      </c>
      <c r="B13" s="39" t="s">
        <v>566</v>
      </c>
      <c r="C13" s="46" t="s">
        <v>64</v>
      </c>
      <c r="D13" s="46" t="str">
        <f>D10</f>
        <v>PFT</v>
      </c>
      <c r="E13" s="46" t="str">
        <f>E10</f>
        <v>PNIT</v>
      </c>
      <c r="F13" s="46" t="s">
        <v>67</v>
      </c>
      <c r="G13" s="88"/>
      <c r="H13" s="88"/>
      <c r="I13" s="88"/>
      <c r="J13" s="88"/>
      <c r="K13" s="46">
        <f>K10</f>
        <v>0</v>
      </c>
      <c r="L13" s="88"/>
      <c r="M13" s="88"/>
      <c r="N13" s="88"/>
      <c r="O13" s="88"/>
      <c r="P13" s="88"/>
      <c r="Q13" s="128">
        <f t="shared" si="0"/>
        <v>0</v>
      </c>
      <c r="R13" s="128">
        <f t="shared" si="1"/>
        <v>0</v>
      </c>
    </row>
    <row r="14" spans="1:18" ht="20.399999999999999" x14ac:dyDescent="0.3">
      <c r="A14" s="130" t="str">
        <f>'P2_Kategorizacija OPEX-a'!A11</f>
        <v>1.2.2.1.2.2.</v>
      </c>
      <c r="B14" s="39" t="str">
        <f>'P2_Kategorizacija OPEX-a'!B11</f>
        <v>Troškovi nesučeljene amortizacije nematerijalne imovine i to najmanje 0% troškova, a najviše 75% troškova koji se obračunavaju u varijabilnim operativnim troškovima, (UPISATI) _____%</v>
      </c>
      <c r="C14" s="46" t="s">
        <v>64</v>
      </c>
      <c r="D14" s="46" t="str">
        <f>'P2_Kategorizacija OPEX-a'!D11</f>
        <v>PNVT</v>
      </c>
      <c r="E14" s="46" t="str">
        <f>'P2_Kategorizacija OPEX-a'!E11</f>
        <v>PNIT</v>
      </c>
      <c r="F14" s="46" t="s">
        <v>67</v>
      </c>
      <c r="G14" s="131"/>
      <c r="H14" s="131"/>
      <c r="I14" s="131"/>
      <c r="J14" s="131"/>
      <c r="K14" s="46">
        <f>'P2_Kategorizacija OPEX-a'!F11</f>
        <v>0</v>
      </c>
      <c r="L14" s="131"/>
      <c r="M14" s="131"/>
      <c r="N14" s="131"/>
      <c r="O14" s="131"/>
      <c r="P14" s="131"/>
      <c r="Q14" s="128">
        <f t="shared" si="0"/>
        <v>0</v>
      </c>
      <c r="R14" s="128">
        <f t="shared" si="1"/>
        <v>0</v>
      </c>
    </row>
    <row r="15" spans="1:18" x14ac:dyDescent="0.3">
      <c r="A15" s="40" t="str">
        <f>'P2_Kategorizacija OPEX-a'!A12</f>
        <v>1.2.2.2.</v>
      </c>
      <c r="B15" s="39" t="str">
        <f>'P2_Kategorizacija OPEX-a'!B12</f>
        <v>Troškovi amortizacije materijalne imovine</v>
      </c>
      <c r="C15" s="46"/>
      <c r="D15" s="46"/>
      <c r="E15" s="46"/>
      <c r="F15" s="46"/>
      <c r="G15" s="131"/>
      <c r="H15" s="131"/>
      <c r="I15" s="131"/>
      <c r="J15" s="131"/>
      <c r="K15" s="128"/>
      <c r="L15" s="131"/>
      <c r="M15" s="131"/>
      <c r="N15" s="131"/>
      <c r="O15" s="131"/>
      <c r="P15" s="131"/>
      <c r="Q15" s="128">
        <f t="shared" si="0"/>
        <v>0</v>
      </c>
      <c r="R15" s="128">
        <f t="shared" si="1"/>
        <v>0</v>
      </c>
    </row>
    <row r="16" spans="1:18" x14ac:dyDescent="0.3">
      <c r="A16" s="40" t="str">
        <f>'P2_Kategorizacija OPEX-a'!A13</f>
        <v>1.2.2.2.1.</v>
      </c>
      <c r="B16" s="39" t="str">
        <f>'P2_Kategorizacija OPEX-a'!B13</f>
        <v>Troškovi amortizacije materijalne imovine komunalnih vodnih građevina</v>
      </c>
      <c r="C16" s="46"/>
      <c r="D16" s="46"/>
      <c r="E16" s="46"/>
      <c r="F16" s="46"/>
      <c r="G16" s="131"/>
      <c r="H16" s="131"/>
      <c r="I16" s="131"/>
      <c r="J16" s="131"/>
      <c r="K16" s="128"/>
      <c r="L16" s="131"/>
      <c r="M16" s="131"/>
      <c r="N16" s="131"/>
      <c r="O16" s="131"/>
      <c r="P16" s="131"/>
      <c r="Q16" s="128">
        <f t="shared" si="0"/>
        <v>0</v>
      </c>
      <c r="R16" s="128">
        <f t="shared" si="1"/>
        <v>0</v>
      </c>
    </row>
    <row r="17" spans="1:18" x14ac:dyDescent="0.3">
      <c r="A17" s="40" t="str">
        <f>'P2_Kategorizacija OPEX-a'!A14</f>
        <v>1.2.2.2.1.1.</v>
      </c>
      <c r="B17" s="39" t="str">
        <f>'P2_Kategorizacija OPEX-a'!B14</f>
        <v>Troškovi sučeljene amortizacija materijalne imovine komunalnih vodnih građevina</v>
      </c>
      <c r="C17" s="46"/>
      <c r="D17" s="46"/>
      <c r="E17" s="46"/>
      <c r="F17" s="46"/>
      <c r="G17" s="131"/>
      <c r="H17" s="131"/>
      <c r="I17" s="131"/>
      <c r="J17" s="131"/>
      <c r="K17" s="128"/>
      <c r="L17" s="131"/>
      <c r="M17" s="131"/>
      <c r="N17" s="131"/>
      <c r="O17" s="131"/>
      <c r="P17" s="131"/>
      <c r="Q17" s="128">
        <f t="shared" si="0"/>
        <v>0</v>
      </c>
      <c r="R17" s="128">
        <f t="shared" si="1"/>
        <v>0</v>
      </c>
    </row>
    <row r="18" spans="1:18" x14ac:dyDescent="0.3">
      <c r="A18" s="40" t="str">
        <f>'P2_Kategorizacija OPEX-a'!A15</f>
        <v>1.2.2.2.1.2.</v>
      </c>
      <c r="B18" s="39" t="str">
        <f>'P2_Kategorizacija OPEX-a'!B15</f>
        <v>Troškovi sučeljene amortizacije bez sučeljene amortizacije po osnovi EU financiranja</v>
      </c>
      <c r="C18" s="46"/>
      <c r="D18" s="46"/>
      <c r="E18" s="46"/>
      <c r="F18" s="46"/>
      <c r="G18" s="131"/>
      <c r="H18" s="131"/>
      <c r="I18" s="131"/>
      <c r="J18" s="131"/>
      <c r="K18" s="128"/>
      <c r="L18" s="131"/>
      <c r="M18" s="131"/>
      <c r="N18" s="131"/>
      <c r="O18" s="131"/>
      <c r="P18" s="131"/>
      <c r="Q18" s="128">
        <f t="shared" si="0"/>
        <v>0</v>
      </c>
      <c r="R18" s="128">
        <f t="shared" si="1"/>
        <v>0</v>
      </c>
    </row>
    <row r="19" spans="1:18" ht="20.399999999999999" x14ac:dyDescent="0.3">
      <c r="A19" s="40" t="str">
        <f>'P2_Kategorizacija OPEX-a'!A16</f>
        <v>1.2.2.2.1.3.</v>
      </c>
      <c r="B19" s="39" t="str">
        <f>'P2_Kategorizacija OPEX-a'!B16</f>
        <v>Troškovi sučeljene amortizacije materijalne imovine komunalnih vodnih građevina po osnovi EU sufinanciranja (EU ugovorna obveza)</v>
      </c>
      <c r="C19" s="46"/>
      <c r="D19" s="46"/>
      <c r="E19" s="46"/>
      <c r="F19" s="46"/>
      <c r="G19" s="131"/>
      <c r="H19" s="131"/>
      <c r="I19" s="131"/>
      <c r="J19" s="131"/>
      <c r="K19" s="128"/>
      <c r="L19" s="131"/>
      <c r="M19" s="131"/>
      <c r="N19" s="131"/>
      <c r="O19" s="131"/>
      <c r="P19" s="131"/>
      <c r="Q19" s="128">
        <f t="shared" si="0"/>
        <v>0</v>
      </c>
      <c r="R19" s="128">
        <f t="shared" si="1"/>
        <v>0</v>
      </c>
    </row>
    <row r="20" spans="1:18" ht="30.6" x14ac:dyDescent="0.3">
      <c r="A20" s="130" t="str">
        <f>'P2_Kategorizacija OPEX-a'!A17</f>
        <v>1.2.2.2.1.3.1.</v>
      </c>
      <c r="B20" s="39" t="str">
        <f>'P2_Kategorizacija OPEX-a'!B17</f>
        <v>Troškovi sučeljene amortizacije materijalne imovine komunalnih vodnih građevina po osnovi EU financiranja i to najmanje 25% troškova, a najviše 100% troškova koji se obračunavaju u fiksnim operativnim troškovima, (UPISATI) _____%</v>
      </c>
      <c r="C20" s="46"/>
      <c r="D20" s="46" t="str">
        <f>'P2_Kategorizacija OPEX-a'!D17</f>
        <v>PFT</v>
      </c>
      <c r="E20" s="46" t="str">
        <f>'P2_Kategorizacija OPEX-a'!E17</f>
        <v>PIT</v>
      </c>
      <c r="F20" s="46" t="s">
        <v>67</v>
      </c>
      <c r="G20" s="88"/>
      <c r="H20" s="88"/>
      <c r="I20" s="88"/>
      <c r="J20" s="88"/>
      <c r="K20" s="46">
        <f>'P2_Kategorizacija OPEX-a'!F17</f>
        <v>0</v>
      </c>
      <c r="L20" s="88"/>
      <c r="M20" s="88"/>
      <c r="N20" s="88"/>
      <c r="O20" s="88"/>
      <c r="P20" s="88"/>
      <c r="Q20" s="128">
        <f t="shared" si="0"/>
        <v>0</v>
      </c>
      <c r="R20" s="128">
        <f t="shared" si="1"/>
        <v>0</v>
      </c>
    </row>
    <row r="21" spans="1:18" x14ac:dyDescent="0.3">
      <c r="A21" s="163"/>
      <c r="B21" s="164" t="s">
        <v>215</v>
      </c>
      <c r="C21" s="46"/>
      <c r="D21" s="46"/>
      <c r="E21" s="46"/>
      <c r="F21" s="46"/>
      <c r="G21" s="131"/>
      <c r="H21" s="131"/>
      <c r="I21" s="131"/>
      <c r="J21" s="131"/>
      <c r="K21" s="128"/>
      <c r="L21" s="131"/>
      <c r="M21" s="131"/>
      <c r="N21" s="131"/>
      <c r="O21" s="131"/>
      <c r="P21" s="131"/>
      <c r="Q21" s="128">
        <f t="shared" si="0"/>
        <v>0</v>
      </c>
      <c r="R21" s="128">
        <f t="shared" si="1"/>
        <v>0</v>
      </c>
    </row>
    <row r="22" spans="1:18" ht="30.6" x14ac:dyDescent="0.3">
      <c r="A22" s="40"/>
      <c r="B22" s="39" t="s">
        <v>216</v>
      </c>
      <c r="C22" s="46"/>
      <c r="D22" s="46"/>
      <c r="E22" s="46"/>
      <c r="F22" s="46"/>
      <c r="G22" s="131"/>
      <c r="H22" s="131"/>
      <c r="I22" s="131"/>
      <c r="J22" s="131"/>
      <c r="K22" s="128"/>
      <c r="L22" s="131"/>
      <c r="M22" s="131"/>
      <c r="N22" s="131"/>
      <c r="O22" s="131"/>
      <c r="P22" s="131"/>
      <c r="Q22" s="128">
        <f t="shared" si="0"/>
        <v>0</v>
      </c>
      <c r="R22" s="128">
        <f t="shared" si="1"/>
        <v>0</v>
      </c>
    </row>
    <row r="23" spans="1:18" ht="40.799999999999997" x14ac:dyDescent="0.3">
      <c r="A23" s="40"/>
      <c r="B23" s="39" t="s">
        <v>548</v>
      </c>
      <c r="C23" s="46"/>
      <c r="D23" s="46"/>
      <c r="E23" s="46"/>
      <c r="F23" s="46"/>
      <c r="G23" s="131"/>
      <c r="H23" s="131"/>
      <c r="I23" s="131"/>
      <c r="J23" s="131"/>
      <c r="K23" s="128"/>
      <c r="L23" s="131"/>
      <c r="M23" s="131"/>
      <c r="N23" s="131"/>
      <c r="O23" s="131"/>
      <c r="P23" s="131"/>
      <c r="Q23" s="128">
        <f t="shared" si="0"/>
        <v>0</v>
      </c>
      <c r="R23" s="128">
        <f t="shared" si="1"/>
        <v>0</v>
      </c>
    </row>
    <row r="24" spans="1:18" ht="30.6" x14ac:dyDescent="0.3">
      <c r="A24" s="40" t="str">
        <f>'P1_Planirane količine VU '!$A$5</f>
        <v>V.Q.3.</v>
      </c>
      <c r="B24"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4" s="46"/>
      <c r="D24" s="46"/>
      <c r="E24" s="46"/>
      <c r="F24" s="46"/>
      <c r="G24" s="166" t="e">
        <f>'P1_Planirane količine VU '!$F$5</f>
        <v>#DIV/0!</v>
      </c>
      <c r="H24" s="166" t="e">
        <f>'P1_Planirane količine VU '!$G$5</f>
        <v>#DIV/0!</v>
      </c>
      <c r="I24" s="166" t="e">
        <f>'P1_Planirane količine VU '!$H$5</f>
        <v>#DIV/0!</v>
      </c>
      <c r="J24" s="166" t="e">
        <f>'P1_Planirane količine VU '!$I$5</f>
        <v>#DIV/0!</v>
      </c>
      <c r="K24" s="128">
        <f>'P1_Planirane količine VU '!$J$5</f>
        <v>0</v>
      </c>
      <c r="L24" s="166">
        <f>'P1_Planirane količine VU '!$K$5</f>
        <v>0</v>
      </c>
      <c r="M24" s="166" t="e">
        <f>'P1_Planirane količine VU '!$L$5</f>
        <v>#DIV/0!</v>
      </c>
      <c r="N24" s="166" t="e">
        <f>'P1_Planirane količine VU '!$M$5</f>
        <v>#DIV/0!</v>
      </c>
      <c r="O24" s="166" t="e">
        <f>'P1_Planirane količine VU '!$N$5</f>
        <v>#DIV/0!</v>
      </c>
      <c r="P24" s="166" t="e">
        <f>'P1_Planirane količine VU '!$O$5</f>
        <v>#DIV/0!</v>
      </c>
      <c r="Q24" s="166" t="e">
        <f>'P1_Planirane količine VU '!$P$5</f>
        <v>#DIV/0!</v>
      </c>
      <c r="R24" s="166" t="e">
        <f>'P1_Planirane količine VU '!$Q$5</f>
        <v>#DIV/0!</v>
      </c>
    </row>
    <row r="25" spans="1:18" ht="40.799999999999997" x14ac:dyDescent="0.3">
      <c r="A25" s="162" t="s">
        <v>321</v>
      </c>
      <c r="B25" s="39" t="s">
        <v>855</v>
      </c>
      <c r="C25" s="46" t="s">
        <v>64</v>
      </c>
      <c r="D25" s="46" t="str">
        <f>D20</f>
        <v>PFT</v>
      </c>
      <c r="E25" s="46" t="str">
        <f>E20</f>
        <v>PIT</v>
      </c>
      <c r="F25" s="46" t="s">
        <v>67</v>
      </c>
      <c r="G25" s="78" t="e">
        <f>G24*G23</f>
        <v>#DIV/0!</v>
      </c>
      <c r="H25" s="78" t="e">
        <f t="shared" ref="H25:P25" si="2">H24*H23</f>
        <v>#DIV/0!</v>
      </c>
      <c r="I25" s="78" t="e">
        <f t="shared" si="2"/>
        <v>#DIV/0!</v>
      </c>
      <c r="J25" s="78" t="e">
        <f t="shared" si="2"/>
        <v>#DIV/0!</v>
      </c>
      <c r="K25" s="78">
        <f>K20</f>
        <v>0</v>
      </c>
      <c r="L25" s="78">
        <f t="shared" si="2"/>
        <v>0</v>
      </c>
      <c r="M25" s="78" t="e">
        <f t="shared" si="2"/>
        <v>#DIV/0!</v>
      </c>
      <c r="N25" s="78" t="e">
        <f t="shared" si="2"/>
        <v>#DIV/0!</v>
      </c>
      <c r="O25" s="78" t="e">
        <f t="shared" si="2"/>
        <v>#DIV/0!</v>
      </c>
      <c r="P25" s="78" t="e">
        <f t="shared" si="2"/>
        <v>#DIV/0!</v>
      </c>
      <c r="Q25" s="128" t="e">
        <f t="shared" ref="Q25:Q29" si="3">SUM(M25:P25)/4</f>
        <v>#DIV/0!</v>
      </c>
      <c r="R25" s="128" t="e">
        <f t="shared" ref="R25:R29" si="4">SUM(M25:Q25)</f>
        <v>#DIV/0!</v>
      </c>
    </row>
    <row r="26" spans="1:18" ht="40.799999999999997" x14ac:dyDescent="0.3">
      <c r="A26" s="162" t="s">
        <v>322</v>
      </c>
      <c r="B26" s="39" t="s">
        <v>856</v>
      </c>
      <c r="C26" s="46" t="s">
        <v>64</v>
      </c>
      <c r="D26" s="46" t="str">
        <f>D20</f>
        <v>PFT</v>
      </c>
      <c r="E26" s="46" t="str">
        <f>E20</f>
        <v>PIT</v>
      </c>
      <c r="F26" s="46" t="s">
        <v>67</v>
      </c>
      <c r="G26" s="78" t="e">
        <f>G22-G25</f>
        <v>#DIV/0!</v>
      </c>
      <c r="H26" s="78" t="e">
        <f t="shared" ref="H26:P26" si="5">H22-H25</f>
        <v>#DIV/0!</v>
      </c>
      <c r="I26" s="78" t="e">
        <f t="shared" si="5"/>
        <v>#DIV/0!</v>
      </c>
      <c r="J26" s="78" t="e">
        <f t="shared" si="5"/>
        <v>#DIV/0!</v>
      </c>
      <c r="K26" s="78">
        <f>K20</f>
        <v>0</v>
      </c>
      <c r="L26" s="78">
        <f t="shared" si="5"/>
        <v>0</v>
      </c>
      <c r="M26" s="78" t="e">
        <f t="shared" si="5"/>
        <v>#DIV/0!</v>
      </c>
      <c r="N26" s="78" t="e">
        <f t="shared" si="5"/>
        <v>#DIV/0!</v>
      </c>
      <c r="O26" s="78" t="e">
        <f t="shared" si="5"/>
        <v>#DIV/0!</v>
      </c>
      <c r="P26" s="78" t="e">
        <f t="shared" si="5"/>
        <v>#DIV/0!</v>
      </c>
      <c r="Q26" s="128" t="e">
        <f t="shared" si="3"/>
        <v>#DIV/0!</v>
      </c>
      <c r="R26" s="128" t="e">
        <f t="shared" si="4"/>
        <v>#DIV/0!</v>
      </c>
    </row>
    <row r="27" spans="1:18" x14ac:dyDescent="0.3">
      <c r="A27" s="163"/>
      <c r="B27" s="164" t="s">
        <v>213</v>
      </c>
      <c r="C27" s="46"/>
      <c r="D27" s="46"/>
      <c r="E27" s="46"/>
      <c r="F27" s="46"/>
      <c r="G27" s="131"/>
      <c r="H27" s="131"/>
      <c r="I27" s="131"/>
      <c r="J27" s="131"/>
      <c r="K27" s="128"/>
      <c r="L27" s="131"/>
      <c r="M27" s="131"/>
      <c r="N27" s="131"/>
      <c r="O27" s="131"/>
      <c r="P27" s="131"/>
      <c r="Q27" s="128">
        <f t="shared" si="3"/>
        <v>0</v>
      </c>
      <c r="R27" s="128">
        <f t="shared" si="4"/>
        <v>0</v>
      </c>
    </row>
    <row r="28" spans="1:18" ht="30.6" x14ac:dyDescent="0.3">
      <c r="A28" s="40"/>
      <c r="B28" s="39" t="s">
        <v>217</v>
      </c>
      <c r="C28" s="46"/>
      <c r="D28" s="46"/>
      <c r="E28" s="46"/>
      <c r="F28" s="46"/>
      <c r="G28" s="131"/>
      <c r="H28" s="131"/>
      <c r="I28" s="131"/>
      <c r="J28" s="131"/>
      <c r="K28" s="128"/>
      <c r="L28" s="131"/>
      <c r="M28" s="131"/>
      <c r="N28" s="131"/>
      <c r="O28" s="131"/>
      <c r="P28" s="131"/>
      <c r="Q28" s="128">
        <f t="shared" si="3"/>
        <v>0</v>
      </c>
      <c r="R28" s="128">
        <f t="shared" si="4"/>
        <v>0</v>
      </c>
    </row>
    <row r="29" spans="1:18" ht="61.2" x14ac:dyDescent="0.3">
      <c r="A29" s="40"/>
      <c r="B29" s="39" t="s">
        <v>218</v>
      </c>
      <c r="C29" s="46"/>
      <c r="D29" s="46"/>
      <c r="E29" s="46"/>
      <c r="F29" s="46"/>
      <c r="G29" s="131"/>
      <c r="H29" s="131"/>
      <c r="I29" s="131"/>
      <c r="J29" s="131"/>
      <c r="K29" s="128"/>
      <c r="L29" s="131"/>
      <c r="M29" s="131"/>
      <c r="N29" s="131"/>
      <c r="O29" s="131"/>
      <c r="P29" s="131"/>
      <c r="Q29" s="128">
        <f t="shared" si="3"/>
        <v>0</v>
      </c>
      <c r="R29" s="128">
        <f t="shared" si="4"/>
        <v>0</v>
      </c>
    </row>
    <row r="30" spans="1:18" ht="30.6" x14ac:dyDescent="0.3">
      <c r="A30" s="40" t="str">
        <f>'P1_Planirane količine VU '!$A$10</f>
        <v>O.Q.3.</v>
      </c>
      <c r="B30"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0" s="46"/>
      <c r="D30" s="46"/>
      <c r="E30" s="46"/>
      <c r="F30" s="46"/>
      <c r="G30" s="166" t="e">
        <f>'P1_Planirane količine VU '!$F$10</f>
        <v>#DIV/0!</v>
      </c>
      <c r="H30" s="166" t="e">
        <f>'P1_Planirane količine VU '!$G$10</f>
        <v>#DIV/0!</v>
      </c>
      <c r="I30" s="166" t="e">
        <f>'P1_Planirane količine VU '!$H$10</f>
        <v>#DIV/0!</v>
      </c>
      <c r="J30" s="166" t="e">
        <f>'P1_Planirane količine VU '!$I$10</f>
        <v>#DIV/0!</v>
      </c>
      <c r="K30" s="128">
        <f>K20</f>
        <v>0</v>
      </c>
      <c r="L30" s="166">
        <f>'P1_Planirane količine VU '!$K$10</f>
        <v>0</v>
      </c>
      <c r="M30" s="166" t="e">
        <f>'P1_Planirane količine VU '!$L$10</f>
        <v>#DIV/0!</v>
      </c>
      <c r="N30" s="166" t="e">
        <f>'P1_Planirane količine VU '!$M$10</f>
        <v>#DIV/0!</v>
      </c>
      <c r="O30" s="166" t="e">
        <f>'P1_Planirane količine VU '!$N$10</f>
        <v>#DIV/0!</v>
      </c>
      <c r="P30" s="166" t="e">
        <f>'P1_Planirane količine VU '!$O$10</f>
        <v>#DIV/0!</v>
      </c>
      <c r="Q30" s="166" t="e">
        <f>'P1_Planirane količine VU '!$P$10</f>
        <v>#DIV/0!</v>
      </c>
      <c r="R30" s="166" t="e">
        <f>'P1_Planirane količine VU '!$Q$10</f>
        <v>#DIV/0!</v>
      </c>
    </row>
    <row r="31" spans="1:18" ht="61.2" x14ac:dyDescent="0.3">
      <c r="A31" s="162" t="s">
        <v>323</v>
      </c>
      <c r="B31" s="39" t="s">
        <v>857</v>
      </c>
      <c r="C31" s="46" t="s">
        <v>64</v>
      </c>
      <c r="D31" s="46" t="str">
        <f>D20</f>
        <v>PFT</v>
      </c>
      <c r="E31" s="46" t="str">
        <f>E20</f>
        <v>PIT</v>
      </c>
      <c r="F31" s="46" t="s">
        <v>67</v>
      </c>
      <c r="G31" s="78" t="e">
        <f>G30*G29</f>
        <v>#DIV/0!</v>
      </c>
      <c r="H31" s="78" t="e">
        <f t="shared" ref="H31" si="6">H30*H29</f>
        <v>#DIV/0!</v>
      </c>
      <c r="I31" s="78" t="e">
        <f t="shared" ref="I31" si="7">I30*I29</f>
        <v>#DIV/0!</v>
      </c>
      <c r="J31" s="78" t="e">
        <f t="shared" ref="J31" si="8">J30*J29</f>
        <v>#DIV/0!</v>
      </c>
      <c r="K31" s="46">
        <f>K20</f>
        <v>0</v>
      </c>
      <c r="L31" s="78">
        <f t="shared" ref="L31" si="9">L30*L29</f>
        <v>0</v>
      </c>
      <c r="M31" s="78" t="e">
        <f t="shared" ref="M31" si="10">M30*M29</f>
        <v>#DIV/0!</v>
      </c>
      <c r="N31" s="78" t="e">
        <f t="shared" ref="N31" si="11">N30*N29</f>
        <v>#DIV/0!</v>
      </c>
      <c r="O31" s="78" t="e">
        <f t="shared" ref="O31" si="12">O30*O29</f>
        <v>#DIV/0!</v>
      </c>
      <c r="P31" s="78" t="e">
        <f t="shared" ref="P31" si="13">P30*P29</f>
        <v>#DIV/0!</v>
      </c>
      <c r="Q31" s="128" t="e">
        <f t="shared" ref="Q31:Q32" si="14">SUM(M31:P31)/4</f>
        <v>#DIV/0!</v>
      </c>
      <c r="R31" s="128" t="e">
        <f t="shared" ref="R31:R32" si="15">SUM(M31:Q31)</f>
        <v>#DIV/0!</v>
      </c>
    </row>
    <row r="32" spans="1:18" ht="40.799999999999997" x14ac:dyDescent="0.3">
      <c r="A32" s="162" t="s">
        <v>324</v>
      </c>
      <c r="B32" s="39" t="s">
        <v>858</v>
      </c>
      <c r="C32" s="46" t="s">
        <v>64</v>
      </c>
      <c r="D32" s="46" t="str">
        <f>D20</f>
        <v>PFT</v>
      </c>
      <c r="E32" s="46" t="str">
        <f>E20</f>
        <v>PIT</v>
      </c>
      <c r="F32" s="46" t="s">
        <v>67</v>
      </c>
      <c r="G32" s="78" t="e">
        <f>G28-G31</f>
        <v>#DIV/0!</v>
      </c>
      <c r="H32" s="78" t="e">
        <f t="shared" ref="H32" si="16">H28-H31</f>
        <v>#DIV/0!</v>
      </c>
      <c r="I32" s="78" t="e">
        <f t="shared" ref="I32" si="17">I28-I31</f>
        <v>#DIV/0!</v>
      </c>
      <c r="J32" s="78" t="e">
        <f t="shared" ref="J32" si="18">J28-J31</f>
        <v>#DIV/0!</v>
      </c>
      <c r="K32" s="46">
        <f>K20</f>
        <v>0</v>
      </c>
      <c r="L32" s="78">
        <f t="shared" ref="L32" si="19">L28-L31</f>
        <v>0</v>
      </c>
      <c r="M32" s="78" t="e">
        <f t="shared" ref="M32" si="20">M28-M31</f>
        <v>#DIV/0!</v>
      </c>
      <c r="N32" s="78" t="e">
        <f t="shared" ref="N32" si="21">N28-N31</f>
        <v>#DIV/0!</v>
      </c>
      <c r="O32" s="78" t="e">
        <f t="shared" ref="O32" si="22">O28-O31</f>
        <v>#DIV/0!</v>
      </c>
      <c r="P32" s="78" t="e">
        <f t="shared" ref="P32" si="23">P28-P31</f>
        <v>#DIV/0!</v>
      </c>
      <c r="Q32" s="128" t="e">
        <f t="shared" si="14"/>
        <v>#DIV/0!</v>
      </c>
      <c r="R32" s="128" t="e">
        <f t="shared" si="15"/>
        <v>#DIV/0!</v>
      </c>
    </row>
    <row r="33" spans="1:18" x14ac:dyDescent="0.3">
      <c r="A33" s="167"/>
      <c r="B33" s="141" t="s">
        <v>214</v>
      </c>
      <c r="C33" s="46"/>
      <c r="D33" s="46"/>
      <c r="E33" s="46"/>
      <c r="F33" s="46"/>
      <c r="G33" s="128"/>
      <c r="H33" s="128"/>
      <c r="I33" s="128"/>
      <c r="J33" s="128"/>
      <c r="K33" s="128"/>
      <c r="L33" s="128"/>
      <c r="M33" s="128"/>
      <c r="N33" s="128"/>
      <c r="O33" s="128"/>
      <c r="P33" s="128"/>
      <c r="Q33" s="128"/>
      <c r="R33" s="128"/>
    </row>
    <row r="34" spans="1:18" ht="40.799999999999997" x14ac:dyDescent="0.3">
      <c r="A34" s="162" t="s">
        <v>523</v>
      </c>
      <c r="B34" s="39" t="s">
        <v>220</v>
      </c>
      <c r="C34" s="46" t="s">
        <v>64</v>
      </c>
      <c r="D34" s="46" t="str">
        <f>D20</f>
        <v>PFT</v>
      </c>
      <c r="E34" s="46" t="str">
        <f>'Šifrarnik za kat. OPEX-a'!B11</f>
        <v>PNIT</v>
      </c>
      <c r="F34" s="46" t="s">
        <v>67</v>
      </c>
      <c r="G34" s="128"/>
      <c r="H34" s="128"/>
      <c r="I34" s="128"/>
      <c r="J34" s="128"/>
      <c r="K34" s="46">
        <f>K20</f>
        <v>0</v>
      </c>
      <c r="L34" s="128"/>
      <c r="M34" s="128"/>
      <c r="N34" s="128"/>
      <c r="O34" s="128"/>
      <c r="P34" s="128"/>
      <c r="Q34" s="128">
        <f t="shared" ref="Q34:Q38" si="24">SUM(M34:P34)/4</f>
        <v>0</v>
      </c>
      <c r="R34" s="128">
        <f t="shared" ref="R34:R38" si="25">SUM(M34:Q34)</f>
        <v>0</v>
      </c>
    </row>
    <row r="35" spans="1:18" ht="30.6" x14ac:dyDescent="0.3">
      <c r="A35" s="130" t="str">
        <f>'P2_Kategorizacija OPEX-a'!A18</f>
        <v>1.2.2.2.1.3.2.</v>
      </c>
      <c r="B35" s="39" t="str">
        <f>'P2_Kategorizacija OPEX-a'!B18</f>
        <v>Troškovi sučeljene amortizacije materijalne imovine komunalnih vodnih građevina po osnovi EU financiranja i to najmanje 0% troškova, a najviše 75% troškova koji se obračunavaju u varijabilnim operativnim troškovima, (UPISATI) _____%</v>
      </c>
      <c r="C35" s="46"/>
      <c r="D35" s="46" t="str">
        <f>'P2_Kategorizacija OPEX-a'!D18</f>
        <v>PIVT</v>
      </c>
      <c r="E35" s="46" t="str">
        <f>'P2_Kategorizacija OPEX-a'!E18</f>
        <v>PIT</v>
      </c>
      <c r="F35" s="46" t="s">
        <v>67</v>
      </c>
      <c r="G35" s="131"/>
      <c r="H35" s="131"/>
      <c r="I35" s="131"/>
      <c r="J35" s="131"/>
      <c r="K35" s="46">
        <f>'P2_Kategorizacija OPEX-a'!F18</f>
        <v>0</v>
      </c>
      <c r="L35" s="131"/>
      <c r="M35" s="131"/>
      <c r="N35" s="131"/>
      <c r="O35" s="131"/>
      <c r="P35" s="131"/>
      <c r="Q35" s="128">
        <f t="shared" si="24"/>
        <v>0</v>
      </c>
      <c r="R35" s="128">
        <f t="shared" si="25"/>
        <v>0</v>
      </c>
    </row>
    <row r="36" spans="1:18" x14ac:dyDescent="0.3">
      <c r="A36" s="163"/>
      <c r="B36" s="164" t="s">
        <v>215</v>
      </c>
      <c r="C36" s="46"/>
      <c r="D36" s="46"/>
      <c r="E36" s="46"/>
      <c r="F36" s="46"/>
      <c r="G36" s="131"/>
      <c r="H36" s="131"/>
      <c r="I36" s="131"/>
      <c r="J36" s="131"/>
      <c r="K36" s="128"/>
      <c r="L36" s="131"/>
      <c r="M36" s="131"/>
      <c r="N36" s="131"/>
      <c r="O36" s="131"/>
      <c r="P36" s="131"/>
      <c r="Q36" s="128">
        <f t="shared" si="24"/>
        <v>0</v>
      </c>
      <c r="R36" s="128">
        <f t="shared" si="25"/>
        <v>0</v>
      </c>
    </row>
    <row r="37" spans="1:18" ht="30.6" x14ac:dyDescent="0.3">
      <c r="A37" s="40"/>
      <c r="B37" s="39" t="s">
        <v>221</v>
      </c>
      <c r="C37" s="46"/>
      <c r="D37" s="46"/>
      <c r="E37" s="46"/>
      <c r="F37" s="46"/>
      <c r="G37" s="131"/>
      <c r="H37" s="131"/>
      <c r="I37" s="131"/>
      <c r="J37" s="131"/>
      <c r="K37" s="128"/>
      <c r="L37" s="131"/>
      <c r="M37" s="131"/>
      <c r="N37" s="131"/>
      <c r="O37" s="131"/>
      <c r="P37" s="131"/>
      <c r="Q37" s="128">
        <f t="shared" si="24"/>
        <v>0</v>
      </c>
      <c r="R37" s="128">
        <f t="shared" si="25"/>
        <v>0</v>
      </c>
    </row>
    <row r="38" spans="1:18" ht="40.799999999999997" x14ac:dyDescent="0.3">
      <c r="A38" s="40"/>
      <c r="B38" s="39" t="s">
        <v>692</v>
      </c>
      <c r="C38" s="46"/>
      <c r="D38" s="46"/>
      <c r="E38" s="46"/>
      <c r="F38" s="46"/>
      <c r="G38" s="131"/>
      <c r="H38" s="131"/>
      <c r="I38" s="131"/>
      <c r="J38" s="131"/>
      <c r="K38" s="128"/>
      <c r="L38" s="131"/>
      <c r="M38" s="131"/>
      <c r="N38" s="131"/>
      <c r="O38" s="131"/>
      <c r="P38" s="131"/>
      <c r="Q38" s="128">
        <f t="shared" si="24"/>
        <v>0</v>
      </c>
      <c r="R38" s="128">
        <f t="shared" si="25"/>
        <v>0</v>
      </c>
    </row>
    <row r="39" spans="1:18" ht="30.6" x14ac:dyDescent="0.3">
      <c r="A39" s="40" t="str">
        <f>'P1_Planirane količine VU '!$A$5</f>
        <v>V.Q.3.</v>
      </c>
      <c r="B39"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9" s="46"/>
      <c r="D39" s="46"/>
      <c r="E39" s="46"/>
      <c r="F39" s="46"/>
      <c r="G39" s="166" t="e">
        <f>'P1_Planirane količine VU '!$F$5</f>
        <v>#DIV/0!</v>
      </c>
      <c r="H39" s="166" t="e">
        <f>'P1_Planirane količine VU '!$G$5</f>
        <v>#DIV/0!</v>
      </c>
      <c r="I39" s="166" t="e">
        <f>'P1_Planirane količine VU '!$H$5</f>
        <v>#DIV/0!</v>
      </c>
      <c r="J39" s="166" t="e">
        <f>'P1_Planirane količine VU '!$I$5</f>
        <v>#DIV/0!</v>
      </c>
      <c r="K39" s="128">
        <f>'P1_Planirane količine VU '!$J$5</f>
        <v>0</v>
      </c>
      <c r="L39" s="166">
        <f>'P1_Planirane količine VU '!$K$5</f>
        <v>0</v>
      </c>
      <c r="M39" s="166" t="e">
        <f>'P1_Planirane količine VU '!$L$5</f>
        <v>#DIV/0!</v>
      </c>
      <c r="N39" s="166" t="e">
        <f>'P1_Planirane količine VU '!$M$5</f>
        <v>#DIV/0!</v>
      </c>
      <c r="O39" s="166" t="e">
        <f>'P1_Planirane količine VU '!$N$5</f>
        <v>#DIV/0!</v>
      </c>
      <c r="P39" s="166" t="e">
        <f>'P1_Planirane količine VU '!$O$5</f>
        <v>#DIV/0!</v>
      </c>
      <c r="Q39" s="166" t="e">
        <f>'P1_Planirane količine VU '!$P$5</f>
        <v>#DIV/0!</v>
      </c>
      <c r="R39" s="166" t="e">
        <f>'P1_Planirane količine VU '!$Q$5</f>
        <v>#DIV/0!</v>
      </c>
    </row>
    <row r="40" spans="1:18" ht="40.799999999999997" x14ac:dyDescent="0.3">
      <c r="A40" s="162" t="s">
        <v>325</v>
      </c>
      <c r="B40" s="39" t="s">
        <v>859</v>
      </c>
      <c r="C40" s="46" t="s">
        <v>64</v>
      </c>
      <c r="D40" s="46" t="str">
        <f>D35</f>
        <v>PIVT</v>
      </c>
      <c r="E40" s="46" t="str">
        <f>E35</f>
        <v>PIT</v>
      </c>
      <c r="F40" s="46" t="s">
        <v>67</v>
      </c>
      <c r="G40" s="78" t="e">
        <f>G39*G38</f>
        <v>#DIV/0!</v>
      </c>
      <c r="H40" s="78" t="e">
        <f t="shared" ref="H40" si="26">H39*H38</f>
        <v>#DIV/0!</v>
      </c>
      <c r="I40" s="78" t="e">
        <f t="shared" ref="I40" si="27">I39*I38</f>
        <v>#DIV/0!</v>
      </c>
      <c r="J40" s="78" t="e">
        <f t="shared" ref="J40" si="28">J39*J38</f>
        <v>#DIV/0!</v>
      </c>
      <c r="K40" s="78">
        <f>K35</f>
        <v>0</v>
      </c>
      <c r="L40" s="78">
        <f t="shared" ref="L40" si="29">L39*L38</f>
        <v>0</v>
      </c>
      <c r="M40" s="78" t="e">
        <f t="shared" ref="M40" si="30">M39*M38</f>
        <v>#DIV/0!</v>
      </c>
      <c r="N40" s="78" t="e">
        <f t="shared" ref="N40" si="31">N39*N38</f>
        <v>#DIV/0!</v>
      </c>
      <c r="O40" s="78" t="e">
        <f t="shared" ref="O40" si="32">O39*O38</f>
        <v>#DIV/0!</v>
      </c>
      <c r="P40" s="78" t="e">
        <f t="shared" ref="P40" si="33">P39*P38</f>
        <v>#DIV/0!</v>
      </c>
      <c r="Q40" s="128" t="e">
        <f t="shared" ref="Q40:Q44" si="34">SUM(M40:P40)/4</f>
        <v>#DIV/0!</v>
      </c>
      <c r="R40" s="128" t="e">
        <f t="shared" ref="R40:R44" si="35">SUM(M40:Q40)</f>
        <v>#DIV/0!</v>
      </c>
    </row>
    <row r="41" spans="1:18" ht="40.799999999999997" x14ac:dyDescent="0.3">
      <c r="A41" s="162" t="s">
        <v>326</v>
      </c>
      <c r="B41" s="39" t="s">
        <v>860</v>
      </c>
      <c r="C41" s="46" t="s">
        <v>64</v>
      </c>
      <c r="D41" s="46" t="str">
        <f>D35</f>
        <v>PIVT</v>
      </c>
      <c r="E41" s="46" t="str">
        <f>E35</f>
        <v>PIT</v>
      </c>
      <c r="F41" s="46" t="s">
        <v>67</v>
      </c>
      <c r="G41" s="78" t="e">
        <f>G37-G40</f>
        <v>#DIV/0!</v>
      </c>
      <c r="H41" s="78" t="e">
        <f t="shared" ref="H41" si="36">H37-H40</f>
        <v>#DIV/0!</v>
      </c>
      <c r="I41" s="78" t="e">
        <f t="shared" ref="I41" si="37">I37-I40</f>
        <v>#DIV/0!</v>
      </c>
      <c r="J41" s="78" t="e">
        <f t="shared" ref="J41" si="38">J37-J40</f>
        <v>#DIV/0!</v>
      </c>
      <c r="K41" s="78">
        <f>K35</f>
        <v>0</v>
      </c>
      <c r="L41" s="78">
        <f t="shared" ref="L41" si="39">L37-L40</f>
        <v>0</v>
      </c>
      <c r="M41" s="78" t="e">
        <f t="shared" ref="M41" si="40">M37-M40</f>
        <v>#DIV/0!</v>
      </c>
      <c r="N41" s="78" t="e">
        <f t="shared" ref="N41" si="41">N37-N40</f>
        <v>#DIV/0!</v>
      </c>
      <c r="O41" s="78" t="e">
        <f t="shared" ref="O41" si="42">O37-O40</f>
        <v>#DIV/0!</v>
      </c>
      <c r="P41" s="78" t="e">
        <f t="shared" ref="P41" si="43">P37-P40</f>
        <v>#DIV/0!</v>
      </c>
      <c r="Q41" s="128" t="e">
        <f t="shared" si="34"/>
        <v>#DIV/0!</v>
      </c>
      <c r="R41" s="128" t="e">
        <f t="shared" si="35"/>
        <v>#DIV/0!</v>
      </c>
    </row>
    <row r="42" spans="1:18" x14ac:dyDescent="0.3">
      <c r="A42" s="163"/>
      <c r="B42" s="164" t="s">
        <v>213</v>
      </c>
      <c r="C42" s="46"/>
      <c r="D42" s="46"/>
      <c r="E42" s="46"/>
      <c r="F42" s="46"/>
      <c r="G42" s="131"/>
      <c r="H42" s="131"/>
      <c r="I42" s="131"/>
      <c r="J42" s="131"/>
      <c r="K42" s="128"/>
      <c r="L42" s="131"/>
      <c r="M42" s="131"/>
      <c r="N42" s="131"/>
      <c r="O42" s="131"/>
      <c r="P42" s="131"/>
      <c r="Q42" s="128">
        <f t="shared" si="34"/>
        <v>0</v>
      </c>
      <c r="R42" s="128">
        <f t="shared" si="35"/>
        <v>0</v>
      </c>
    </row>
    <row r="43" spans="1:18" ht="30.6" x14ac:dyDescent="0.3">
      <c r="A43" s="40"/>
      <c r="B43" s="39" t="s">
        <v>222</v>
      </c>
      <c r="C43" s="46"/>
      <c r="D43" s="46"/>
      <c r="E43" s="46"/>
      <c r="F43" s="46"/>
      <c r="G43" s="131"/>
      <c r="H43" s="131"/>
      <c r="I43" s="131"/>
      <c r="J43" s="131"/>
      <c r="K43" s="128"/>
      <c r="L43" s="131"/>
      <c r="M43" s="131"/>
      <c r="N43" s="131"/>
      <c r="O43" s="131"/>
      <c r="P43" s="131"/>
      <c r="Q43" s="128">
        <f t="shared" si="34"/>
        <v>0</v>
      </c>
      <c r="R43" s="128">
        <f t="shared" si="35"/>
        <v>0</v>
      </c>
    </row>
    <row r="44" spans="1:18" ht="61.2" x14ac:dyDescent="0.3">
      <c r="A44" s="40"/>
      <c r="B44" s="39" t="s">
        <v>223</v>
      </c>
      <c r="C44" s="46"/>
      <c r="D44" s="46"/>
      <c r="E44" s="46"/>
      <c r="F44" s="46"/>
      <c r="G44" s="131"/>
      <c r="H44" s="131"/>
      <c r="I44" s="131"/>
      <c r="J44" s="131"/>
      <c r="K44" s="128"/>
      <c r="L44" s="131"/>
      <c r="M44" s="131"/>
      <c r="N44" s="131"/>
      <c r="O44" s="131"/>
      <c r="P44" s="131"/>
      <c r="Q44" s="128">
        <f t="shared" si="34"/>
        <v>0</v>
      </c>
      <c r="R44" s="128">
        <f t="shared" si="35"/>
        <v>0</v>
      </c>
    </row>
    <row r="45" spans="1:18" ht="30.6" x14ac:dyDescent="0.3">
      <c r="A45" s="40" t="str">
        <f>'P1_Planirane količine VU '!$A$10</f>
        <v>O.Q.3.</v>
      </c>
      <c r="B45"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45" s="46"/>
      <c r="D45" s="46"/>
      <c r="E45" s="46"/>
      <c r="F45" s="46"/>
      <c r="G45" s="166" t="e">
        <f>'P1_Planirane količine VU '!$F$10</f>
        <v>#DIV/0!</v>
      </c>
      <c r="H45" s="166" t="e">
        <f>'P1_Planirane količine VU '!$G$10</f>
        <v>#DIV/0!</v>
      </c>
      <c r="I45" s="166" t="e">
        <f>'P1_Planirane količine VU '!$H$10</f>
        <v>#DIV/0!</v>
      </c>
      <c r="J45" s="166" t="e">
        <f>'P1_Planirane količine VU '!$I$10</f>
        <v>#DIV/0!</v>
      </c>
      <c r="K45" s="128">
        <f>K36</f>
        <v>0</v>
      </c>
      <c r="L45" s="166">
        <f>'P1_Planirane količine VU '!$K$10</f>
        <v>0</v>
      </c>
      <c r="M45" s="166" t="e">
        <f>'P1_Planirane količine VU '!$L$10</f>
        <v>#DIV/0!</v>
      </c>
      <c r="N45" s="166" t="e">
        <f>'P1_Planirane količine VU '!$M$10</f>
        <v>#DIV/0!</v>
      </c>
      <c r="O45" s="166" t="e">
        <f>'P1_Planirane količine VU '!$N$10</f>
        <v>#DIV/0!</v>
      </c>
      <c r="P45" s="166" t="e">
        <f>'P1_Planirane količine VU '!$O$10</f>
        <v>#DIV/0!</v>
      </c>
      <c r="Q45" s="166" t="e">
        <f>'P1_Planirane količine VU '!$P$10</f>
        <v>#DIV/0!</v>
      </c>
      <c r="R45" s="166" t="e">
        <f>'P1_Planirane količine VU '!$Q$10</f>
        <v>#DIV/0!</v>
      </c>
    </row>
    <row r="46" spans="1:18" ht="61.2" x14ac:dyDescent="0.3">
      <c r="A46" s="162" t="s">
        <v>327</v>
      </c>
      <c r="B46" s="39" t="s">
        <v>861</v>
      </c>
      <c r="C46" s="46" t="s">
        <v>64</v>
      </c>
      <c r="D46" s="46" t="str">
        <f>D35</f>
        <v>PIVT</v>
      </c>
      <c r="E46" s="46" t="str">
        <f>E35</f>
        <v>PIT</v>
      </c>
      <c r="F46" s="46" t="s">
        <v>67</v>
      </c>
      <c r="G46" s="78" t="e">
        <f>G45*G44</f>
        <v>#DIV/0!</v>
      </c>
      <c r="H46" s="78" t="e">
        <f t="shared" ref="H46:J46" si="44">H45*H44</f>
        <v>#DIV/0!</v>
      </c>
      <c r="I46" s="78" t="e">
        <f t="shared" si="44"/>
        <v>#DIV/0!</v>
      </c>
      <c r="J46" s="78" t="e">
        <f t="shared" si="44"/>
        <v>#DIV/0!</v>
      </c>
      <c r="K46" s="46">
        <f>K35</f>
        <v>0</v>
      </c>
      <c r="L46" s="78">
        <f>L44*L45</f>
        <v>0</v>
      </c>
      <c r="M46" s="78" t="e">
        <f t="shared" ref="M46:P46" si="45">M44*M45</f>
        <v>#DIV/0!</v>
      </c>
      <c r="N46" s="78" t="e">
        <f t="shared" si="45"/>
        <v>#DIV/0!</v>
      </c>
      <c r="O46" s="78" t="e">
        <f t="shared" si="45"/>
        <v>#DIV/0!</v>
      </c>
      <c r="P46" s="78" t="e">
        <f t="shared" si="45"/>
        <v>#DIV/0!</v>
      </c>
      <c r="Q46" s="128" t="e">
        <f t="shared" ref="Q46:Q54" si="46">SUM(M46:P46)/4</f>
        <v>#DIV/0!</v>
      </c>
      <c r="R46" s="128" t="e">
        <f t="shared" ref="R46:R54" si="47">SUM(M46:Q46)</f>
        <v>#DIV/0!</v>
      </c>
    </row>
    <row r="47" spans="1:18" ht="40.799999999999997" x14ac:dyDescent="0.3">
      <c r="A47" s="162" t="s">
        <v>328</v>
      </c>
      <c r="B47" s="39" t="s">
        <v>862</v>
      </c>
      <c r="C47" s="46" t="s">
        <v>64</v>
      </c>
      <c r="D47" s="46" t="str">
        <f>D35</f>
        <v>PIVT</v>
      </c>
      <c r="E47" s="46" t="str">
        <f>E35</f>
        <v>PIT</v>
      </c>
      <c r="F47" s="46" t="s">
        <v>67</v>
      </c>
      <c r="G47" s="78" t="e">
        <f>G43-G46</f>
        <v>#DIV/0!</v>
      </c>
      <c r="H47" s="78" t="e">
        <f t="shared" ref="H47:J47" si="48">H43-H46</f>
        <v>#DIV/0!</v>
      </c>
      <c r="I47" s="78" t="e">
        <f t="shared" si="48"/>
        <v>#DIV/0!</v>
      </c>
      <c r="J47" s="78" t="e">
        <f t="shared" si="48"/>
        <v>#DIV/0!</v>
      </c>
      <c r="K47" s="46">
        <f>K35</f>
        <v>0</v>
      </c>
      <c r="L47" s="78">
        <f>L43-L46</f>
        <v>0</v>
      </c>
      <c r="M47" s="78" t="e">
        <f t="shared" ref="M47:P47" si="49">M43-M46</f>
        <v>#DIV/0!</v>
      </c>
      <c r="N47" s="78" t="e">
        <f t="shared" si="49"/>
        <v>#DIV/0!</v>
      </c>
      <c r="O47" s="78" t="e">
        <f t="shared" si="49"/>
        <v>#DIV/0!</v>
      </c>
      <c r="P47" s="78" t="e">
        <f t="shared" si="49"/>
        <v>#DIV/0!</v>
      </c>
      <c r="Q47" s="128" t="e">
        <f t="shared" si="46"/>
        <v>#DIV/0!</v>
      </c>
      <c r="R47" s="128" t="e">
        <f t="shared" si="47"/>
        <v>#DIV/0!</v>
      </c>
    </row>
    <row r="48" spans="1:18" x14ac:dyDescent="0.3">
      <c r="A48" s="163"/>
      <c r="B48" s="164" t="s">
        <v>214</v>
      </c>
      <c r="C48" s="46"/>
      <c r="D48" s="46"/>
      <c r="E48" s="46"/>
      <c r="F48" s="46"/>
      <c r="G48" s="131"/>
      <c r="H48" s="131"/>
      <c r="I48" s="131"/>
      <c r="J48" s="131"/>
      <c r="K48" s="128"/>
      <c r="L48" s="131"/>
      <c r="M48" s="131"/>
      <c r="N48" s="131"/>
      <c r="O48" s="131"/>
      <c r="P48" s="131"/>
      <c r="Q48" s="128">
        <f t="shared" si="46"/>
        <v>0</v>
      </c>
      <c r="R48" s="128">
        <f t="shared" si="47"/>
        <v>0</v>
      </c>
    </row>
    <row r="49" spans="1:18" ht="40.799999999999997" x14ac:dyDescent="0.3">
      <c r="A49" s="162" t="s">
        <v>520</v>
      </c>
      <c r="B49" s="39" t="s">
        <v>224</v>
      </c>
      <c r="C49" s="46" t="s">
        <v>64</v>
      </c>
      <c r="D49" s="46" t="str">
        <f>D35</f>
        <v>PIVT</v>
      </c>
      <c r="E49" s="46" t="str">
        <f>'Šifrarnik za kat. OPEX-a'!B11</f>
        <v>PNIT</v>
      </c>
      <c r="F49" s="46" t="s">
        <v>67</v>
      </c>
      <c r="G49" s="131"/>
      <c r="H49" s="131"/>
      <c r="I49" s="131"/>
      <c r="J49" s="131"/>
      <c r="K49" s="46">
        <f>'Šifrarnik za kat. OPEX-a'!F11</f>
        <v>0</v>
      </c>
      <c r="L49" s="131"/>
      <c r="M49" s="131"/>
      <c r="N49" s="131"/>
      <c r="O49" s="131"/>
      <c r="P49" s="131"/>
      <c r="Q49" s="128">
        <f t="shared" si="46"/>
        <v>0</v>
      </c>
      <c r="R49" s="128">
        <f t="shared" si="47"/>
        <v>0</v>
      </c>
    </row>
    <row r="50" spans="1:18" x14ac:dyDescent="0.3">
      <c r="A50" s="40" t="str">
        <f>'P2_Kategorizacija OPEX-a'!A19</f>
        <v>1.2.2.2.1.4.</v>
      </c>
      <c r="B50" s="39" t="str">
        <f>'P2_Kategorizacija OPEX-a'!B19</f>
        <v>Troškovi nesučeljene amortizacije materijalne imovine komunalnih vodnih građevina</v>
      </c>
      <c r="C50" s="46"/>
      <c r="D50" s="46"/>
      <c r="E50" s="46"/>
      <c r="F50" s="46"/>
      <c r="G50" s="131"/>
      <c r="H50" s="131"/>
      <c r="I50" s="131"/>
      <c r="J50" s="131"/>
      <c r="K50" s="46"/>
      <c r="L50" s="131"/>
      <c r="M50" s="131"/>
      <c r="N50" s="131"/>
      <c r="O50" s="131"/>
      <c r="P50" s="131"/>
      <c r="Q50" s="128">
        <f t="shared" si="46"/>
        <v>0</v>
      </c>
      <c r="R50" s="128">
        <f t="shared" si="47"/>
        <v>0</v>
      </c>
    </row>
    <row r="51" spans="1:18" ht="20.399999999999999" x14ac:dyDescent="0.3">
      <c r="A51" s="130" t="str">
        <f>'P2_Kategorizacija OPEX-a'!A20</f>
        <v>1.2.2.2.1.4.1.</v>
      </c>
      <c r="B51" s="39" t="str">
        <f>'P2_Kategorizacija OPEX-a'!B20</f>
        <v>Troškovi nesučeljene amortizacije materijalne imovine komunalnih vodnih građevina i to najmanje 25% troškova, a najviše 100% troškova koji se obračunavaju u fiksnim operativnim troškovima, (UPISATI) _____%</v>
      </c>
      <c r="C51" s="46"/>
      <c r="D51" s="46" t="str">
        <f>'P2_Kategorizacija OPEX-a'!D20</f>
        <v>PFT</v>
      </c>
      <c r="E51" s="46" t="str">
        <f>'P2_Kategorizacija OPEX-a'!E20</f>
        <v>PIT</v>
      </c>
      <c r="F51" s="46" t="s">
        <v>67</v>
      </c>
      <c r="G51" s="88"/>
      <c r="H51" s="88"/>
      <c r="I51" s="88"/>
      <c r="J51" s="88"/>
      <c r="K51" s="46">
        <f>'P2_Kategorizacija OPEX-a'!F20</f>
        <v>0</v>
      </c>
      <c r="L51" s="88"/>
      <c r="M51" s="88"/>
      <c r="N51" s="88"/>
      <c r="O51" s="88"/>
      <c r="P51" s="88"/>
      <c r="Q51" s="128">
        <f t="shared" si="46"/>
        <v>0</v>
      </c>
      <c r="R51" s="128">
        <f t="shared" si="47"/>
        <v>0</v>
      </c>
    </row>
    <row r="52" spans="1:18" x14ac:dyDescent="0.3">
      <c r="A52" s="163"/>
      <c r="B52" s="164" t="s">
        <v>215</v>
      </c>
      <c r="C52" s="46"/>
      <c r="D52" s="46"/>
      <c r="E52" s="46"/>
      <c r="F52" s="46"/>
      <c r="G52" s="131"/>
      <c r="H52" s="131"/>
      <c r="I52" s="131"/>
      <c r="J52" s="131"/>
      <c r="K52" s="128"/>
      <c r="L52" s="131"/>
      <c r="M52" s="131"/>
      <c r="N52" s="131"/>
      <c r="O52" s="131"/>
      <c r="P52" s="131"/>
      <c r="Q52" s="128">
        <f t="shared" si="46"/>
        <v>0</v>
      </c>
      <c r="R52" s="128">
        <f t="shared" si="47"/>
        <v>0</v>
      </c>
    </row>
    <row r="53" spans="1:18" ht="30.6" x14ac:dyDescent="0.3">
      <c r="A53" s="40"/>
      <c r="B53" s="39" t="s">
        <v>631</v>
      </c>
      <c r="C53" s="46"/>
      <c r="D53" s="46"/>
      <c r="E53" s="46"/>
      <c r="F53" s="46"/>
      <c r="G53" s="131"/>
      <c r="H53" s="131"/>
      <c r="I53" s="131"/>
      <c r="J53" s="131"/>
      <c r="K53" s="128"/>
      <c r="L53" s="131"/>
      <c r="M53" s="131"/>
      <c r="N53" s="131"/>
      <c r="O53" s="131"/>
      <c r="P53" s="131"/>
      <c r="Q53" s="128">
        <f t="shared" si="46"/>
        <v>0</v>
      </c>
      <c r="R53" s="128">
        <f t="shared" si="47"/>
        <v>0</v>
      </c>
    </row>
    <row r="54" spans="1:18" ht="40.799999999999997" x14ac:dyDescent="0.3">
      <c r="A54" s="40"/>
      <c r="B54" s="39" t="s">
        <v>693</v>
      </c>
      <c r="C54" s="46"/>
      <c r="D54" s="46"/>
      <c r="E54" s="46"/>
      <c r="F54" s="46"/>
      <c r="G54" s="131"/>
      <c r="H54" s="131"/>
      <c r="I54" s="131"/>
      <c r="J54" s="131"/>
      <c r="K54" s="128"/>
      <c r="L54" s="131"/>
      <c r="M54" s="131"/>
      <c r="N54" s="131"/>
      <c r="O54" s="131"/>
      <c r="P54" s="131"/>
      <c r="Q54" s="128">
        <f t="shared" si="46"/>
        <v>0</v>
      </c>
      <c r="R54" s="128">
        <f t="shared" si="47"/>
        <v>0</v>
      </c>
    </row>
    <row r="55" spans="1:18" ht="30.6" x14ac:dyDescent="0.3">
      <c r="A55" s="40" t="str">
        <f>'P1_Planirane količine VU '!$A$5</f>
        <v>V.Q.3.</v>
      </c>
      <c r="B55"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55" s="46"/>
      <c r="D55" s="46"/>
      <c r="E55" s="46"/>
      <c r="F55" s="46"/>
      <c r="G55" s="166" t="e">
        <f>'P1_Planirane količine VU '!$F$5</f>
        <v>#DIV/0!</v>
      </c>
      <c r="H55" s="166" t="e">
        <f>'P1_Planirane količine VU '!$G$5</f>
        <v>#DIV/0!</v>
      </c>
      <c r="I55" s="166" t="e">
        <f>'P1_Planirane količine VU '!$H$5</f>
        <v>#DIV/0!</v>
      </c>
      <c r="J55" s="166" t="e">
        <f>'P1_Planirane količine VU '!$I$5</f>
        <v>#DIV/0!</v>
      </c>
      <c r="K55" s="128">
        <f>'P1_Planirane količine VU '!$J$5</f>
        <v>0</v>
      </c>
      <c r="L55" s="166">
        <f>'P1_Planirane količine VU '!$K$5</f>
        <v>0</v>
      </c>
      <c r="M55" s="166" t="e">
        <f>'P1_Planirane količine VU '!$L$5</f>
        <v>#DIV/0!</v>
      </c>
      <c r="N55" s="166" t="e">
        <f>'P1_Planirane količine VU '!$M$5</f>
        <v>#DIV/0!</v>
      </c>
      <c r="O55" s="166" t="e">
        <f>'P1_Planirane količine VU '!$N$5</f>
        <v>#DIV/0!</v>
      </c>
      <c r="P55" s="166" t="e">
        <f>'P1_Planirane količine VU '!$O$5</f>
        <v>#DIV/0!</v>
      </c>
      <c r="Q55" s="166" t="e">
        <f>'P1_Planirane količine VU '!$P$5</f>
        <v>#DIV/0!</v>
      </c>
      <c r="R55" s="166" t="e">
        <f>'P1_Planirane količine VU '!$Q$5</f>
        <v>#DIV/0!</v>
      </c>
    </row>
    <row r="56" spans="1:18" ht="30.6" x14ac:dyDescent="0.3">
      <c r="A56" s="162" t="s">
        <v>329</v>
      </c>
      <c r="B56" s="39" t="s">
        <v>863</v>
      </c>
      <c r="C56" s="46" t="s">
        <v>64</v>
      </c>
      <c r="D56" s="46" t="str">
        <f>D51</f>
        <v>PFT</v>
      </c>
      <c r="E56" s="46" t="str">
        <f>E51</f>
        <v>PIT</v>
      </c>
      <c r="F56" s="46" t="s">
        <v>67</v>
      </c>
      <c r="G56" s="78" t="e">
        <f>G55*G54</f>
        <v>#DIV/0!</v>
      </c>
      <c r="H56" s="78" t="e">
        <f t="shared" ref="H56" si="50">H55*H54</f>
        <v>#DIV/0!</v>
      </c>
      <c r="I56" s="78" t="e">
        <f t="shared" ref="I56" si="51">I55*I54</f>
        <v>#DIV/0!</v>
      </c>
      <c r="J56" s="78" t="e">
        <f t="shared" ref="J56" si="52">J55*J54</f>
        <v>#DIV/0!</v>
      </c>
      <c r="K56" s="78">
        <f>K51</f>
        <v>0</v>
      </c>
      <c r="L56" s="78">
        <f t="shared" ref="L56" si="53">L55*L54</f>
        <v>0</v>
      </c>
      <c r="M56" s="78" t="e">
        <f t="shared" ref="M56" si="54">M55*M54</f>
        <v>#DIV/0!</v>
      </c>
      <c r="N56" s="78" t="e">
        <f t="shared" ref="N56" si="55">N55*N54</f>
        <v>#DIV/0!</v>
      </c>
      <c r="O56" s="78" t="e">
        <f t="shared" ref="O56" si="56">O55*O54</f>
        <v>#DIV/0!</v>
      </c>
      <c r="P56" s="78" t="e">
        <f t="shared" ref="P56" si="57">P55*P54</f>
        <v>#DIV/0!</v>
      </c>
      <c r="Q56" s="128" t="e">
        <f t="shared" ref="Q56:Q60" si="58">SUM(M56:P56)/4</f>
        <v>#DIV/0!</v>
      </c>
      <c r="R56" s="128" t="e">
        <f t="shared" ref="R56:R60" si="59">SUM(M56:Q56)</f>
        <v>#DIV/0!</v>
      </c>
    </row>
    <row r="57" spans="1:18" ht="30.6" x14ac:dyDescent="0.3">
      <c r="A57" s="162" t="s">
        <v>330</v>
      </c>
      <c r="B57" s="39" t="s">
        <v>864</v>
      </c>
      <c r="C57" s="46" t="s">
        <v>64</v>
      </c>
      <c r="D57" s="46" t="str">
        <f>D51</f>
        <v>PFT</v>
      </c>
      <c r="E57" s="46" t="str">
        <f>E51</f>
        <v>PIT</v>
      </c>
      <c r="F57" s="46" t="s">
        <v>67</v>
      </c>
      <c r="G57" s="78" t="e">
        <f>G53-G56</f>
        <v>#DIV/0!</v>
      </c>
      <c r="H57" s="78" t="e">
        <f t="shared" ref="H57" si="60">H53-H56</f>
        <v>#DIV/0!</v>
      </c>
      <c r="I57" s="78" t="e">
        <f t="shared" ref="I57" si="61">I53-I56</f>
        <v>#DIV/0!</v>
      </c>
      <c r="J57" s="78" t="e">
        <f t="shared" ref="J57" si="62">J53-J56</f>
        <v>#DIV/0!</v>
      </c>
      <c r="K57" s="78">
        <f>K51</f>
        <v>0</v>
      </c>
      <c r="L57" s="78">
        <f t="shared" ref="L57" si="63">L53-L56</f>
        <v>0</v>
      </c>
      <c r="M57" s="78" t="e">
        <f t="shared" ref="M57" si="64">M53-M56</f>
        <v>#DIV/0!</v>
      </c>
      <c r="N57" s="78" t="e">
        <f t="shared" ref="N57" si="65">N53-N56</f>
        <v>#DIV/0!</v>
      </c>
      <c r="O57" s="78" t="e">
        <f t="shared" ref="O57" si="66">O53-O56</f>
        <v>#DIV/0!</v>
      </c>
      <c r="P57" s="78" t="e">
        <f t="shared" ref="P57" si="67">P53-P56</f>
        <v>#DIV/0!</v>
      </c>
      <c r="Q57" s="128" t="e">
        <f t="shared" si="58"/>
        <v>#DIV/0!</v>
      </c>
      <c r="R57" s="128" t="e">
        <f t="shared" si="59"/>
        <v>#DIV/0!</v>
      </c>
    </row>
    <row r="58" spans="1:18" x14ac:dyDescent="0.3">
      <c r="A58" s="163"/>
      <c r="B58" s="164" t="s">
        <v>213</v>
      </c>
      <c r="C58" s="46"/>
      <c r="D58" s="46"/>
      <c r="E58" s="46"/>
      <c r="F58" s="46"/>
      <c r="G58" s="131"/>
      <c r="H58" s="131"/>
      <c r="I58" s="131"/>
      <c r="J58" s="131"/>
      <c r="K58" s="128"/>
      <c r="L58" s="131"/>
      <c r="M58" s="131"/>
      <c r="N58" s="131"/>
      <c r="O58" s="131"/>
      <c r="P58" s="131"/>
      <c r="Q58" s="128">
        <f t="shared" si="58"/>
        <v>0</v>
      </c>
      <c r="R58" s="128">
        <f t="shared" si="59"/>
        <v>0</v>
      </c>
    </row>
    <row r="59" spans="1:18" ht="30.6" x14ac:dyDescent="0.3">
      <c r="A59" s="40"/>
      <c r="B59" s="39" t="s">
        <v>632</v>
      </c>
      <c r="C59" s="46"/>
      <c r="D59" s="46"/>
      <c r="E59" s="46"/>
      <c r="F59" s="46"/>
      <c r="G59" s="131"/>
      <c r="H59" s="131"/>
      <c r="I59" s="131"/>
      <c r="J59" s="131"/>
      <c r="K59" s="128"/>
      <c r="L59" s="131"/>
      <c r="M59" s="131"/>
      <c r="N59" s="131"/>
      <c r="O59" s="131"/>
      <c r="P59" s="131"/>
      <c r="Q59" s="128">
        <f t="shared" si="58"/>
        <v>0</v>
      </c>
      <c r="R59" s="128">
        <f t="shared" si="59"/>
        <v>0</v>
      </c>
    </row>
    <row r="60" spans="1:18" ht="51" x14ac:dyDescent="0.3">
      <c r="A60" s="40"/>
      <c r="B60" s="39" t="s">
        <v>633</v>
      </c>
      <c r="C60" s="46"/>
      <c r="D60" s="46"/>
      <c r="E60" s="46"/>
      <c r="F60" s="46"/>
      <c r="G60" s="131"/>
      <c r="H60" s="131"/>
      <c r="I60" s="131"/>
      <c r="J60" s="131"/>
      <c r="K60" s="128"/>
      <c r="L60" s="131"/>
      <c r="M60" s="131"/>
      <c r="N60" s="131"/>
      <c r="O60" s="131"/>
      <c r="P60" s="131"/>
      <c r="Q60" s="128">
        <f t="shared" si="58"/>
        <v>0</v>
      </c>
      <c r="R60" s="128">
        <f t="shared" si="59"/>
        <v>0</v>
      </c>
    </row>
    <row r="61" spans="1:18" ht="30.6" x14ac:dyDescent="0.3">
      <c r="A61" s="40" t="str">
        <f>'P1_Planirane količine VU '!$A$10</f>
        <v>O.Q.3.</v>
      </c>
      <c r="B61"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61" s="46"/>
      <c r="D61" s="46"/>
      <c r="E61" s="46"/>
      <c r="F61" s="46"/>
      <c r="G61" s="166" t="e">
        <f>'P1_Planirane količine VU '!$F$10</f>
        <v>#DIV/0!</v>
      </c>
      <c r="H61" s="166" t="e">
        <f>'P1_Planirane količine VU '!$G$10</f>
        <v>#DIV/0!</v>
      </c>
      <c r="I61" s="166" t="e">
        <f>'P1_Planirane količine VU '!$H$10</f>
        <v>#DIV/0!</v>
      </c>
      <c r="J61" s="166" t="e">
        <f>'P1_Planirane količine VU '!$I$10</f>
        <v>#DIV/0!</v>
      </c>
      <c r="K61" s="128">
        <f>K53</f>
        <v>0</v>
      </c>
      <c r="L61" s="166">
        <f>'P1_Planirane količine VU '!$K$10</f>
        <v>0</v>
      </c>
      <c r="M61" s="166" t="e">
        <f>'P1_Planirane količine VU '!$L$10</f>
        <v>#DIV/0!</v>
      </c>
      <c r="N61" s="166" t="e">
        <f>'P1_Planirane količine VU '!$M$10</f>
        <v>#DIV/0!</v>
      </c>
      <c r="O61" s="166" t="e">
        <f>'P1_Planirane količine VU '!$N$10</f>
        <v>#DIV/0!</v>
      </c>
      <c r="P61" s="166" t="e">
        <f>'P1_Planirane količine VU '!$O$10</f>
        <v>#DIV/0!</v>
      </c>
      <c r="Q61" s="166" t="e">
        <f>'P1_Planirane količine VU '!$P$10</f>
        <v>#DIV/0!</v>
      </c>
      <c r="R61" s="166" t="e">
        <f>'P1_Planirane količine VU '!$Q$10</f>
        <v>#DIV/0!</v>
      </c>
    </row>
    <row r="62" spans="1:18" ht="61.2" x14ac:dyDescent="0.3">
      <c r="A62" s="162" t="s">
        <v>331</v>
      </c>
      <c r="B62" s="39" t="s">
        <v>865</v>
      </c>
      <c r="C62" s="46" t="s">
        <v>64</v>
      </c>
      <c r="D62" s="46" t="str">
        <f>D51</f>
        <v>PFT</v>
      </c>
      <c r="E62" s="46" t="str">
        <f>E51</f>
        <v>PIT</v>
      </c>
      <c r="F62" s="46" t="s">
        <v>67</v>
      </c>
      <c r="G62" s="78" t="e">
        <f>G61*G60</f>
        <v>#DIV/0!</v>
      </c>
      <c r="H62" s="78" t="e">
        <f t="shared" ref="H62" si="68">H61*H60</f>
        <v>#DIV/0!</v>
      </c>
      <c r="I62" s="78" t="e">
        <f t="shared" ref="I62" si="69">I61*I60</f>
        <v>#DIV/0!</v>
      </c>
      <c r="J62" s="78" t="e">
        <f t="shared" ref="J62" si="70">J61*J60</f>
        <v>#DIV/0!</v>
      </c>
      <c r="K62" s="46">
        <f>K51</f>
        <v>0</v>
      </c>
      <c r="L62" s="78">
        <f>L60*L61</f>
        <v>0</v>
      </c>
      <c r="M62" s="78" t="e">
        <f t="shared" ref="M62" si="71">M60*M61</f>
        <v>#DIV/0!</v>
      </c>
      <c r="N62" s="78" t="e">
        <f t="shared" ref="N62" si="72">N60*N61</f>
        <v>#DIV/0!</v>
      </c>
      <c r="O62" s="78" t="e">
        <f t="shared" ref="O62" si="73">O60*O61</f>
        <v>#DIV/0!</v>
      </c>
      <c r="P62" s="78" t="e">
        <f t="shared" ref="P62" si="74">P60*P61</f>
        <v>#DIV/0!</v>
      </c>
      <c r="Q62" s="128" t="e">
        <f t="shared" ref="Q62:Q66" si="75">SUM(M62:P62)/4</f>
        <v>#DIV/0!</v>
      </c>
      <c r="R62" s="128" t="e">
        <f t="shared" ref="R62:R66" si="76">SUM(M62:Q62)</f>
        <v>#DIV/0!</v>
      </c>
    </row>
    <row r="63" spans="1:18" ht="40.799999999999997" x14ac:dyDescent="0.3">
      <c r="A63" s="162" t="s">
        <v>332</v>
      </c>
      <c r="B63" s="39" t="s">
        <v>866</v>
      </c>
      <c r="C63" s="46" t="s">
        <v>64</v>
      </c>
      <c r="D63" s="46" t="str">
        <f>D51</f>
        <v>PFT</v>
      </c>
      <c r="E63" s="46" t="str">
        <f>E51</f>
        <v>PIT</v>
      </c>
      <c r="F63" s="46" t="s">
        <v>67</v>
      </c>
      <c r="G63" s="78" t="e">
        <f>G59-G62</f>
        <v>#DIV/0!</v>
      </c>
      <c r="H63" s="78" t="e">
        <f t="shared" ref="H63" si="77">H59-H62</f>
        <v>#DIV/0!</v>
      </c>
      <c r="I63" s="78" t="e">
        <f t="shared" ref="I63" si="78">I59-I62</f>
        <v>#DIV/0!</v>
      </c>
      <c r="J63" s="78" t="e">
        <f t="shared" ref="J63" si="79">J59-J62</f>
        <v>#DIV/0!</v>
      </c>
      <c r="K63" s="46">
        <f>K51</f>
        <v>0</v>
      </c>
      <c r="L63" s="78">
        <f>L59-L62</f>
        <v>0</v>
      </c>
      <c r="M63" s="78" t="e">
        <f t="shared" ref="M63" si="80">M59-M62</f>
        <v>#DIV/0!</v>
      </c>
      <c r="N63" s="78" t="e">
        <f t="shared" ref="N63" si="81">N59-N62</f>
        <v>#DIV/0!</v>
      </c>
      <c r="O63" s="78" t="e">
        <f t="shared" ref="O63" si="82">O59-O62</f>
        <v>#DIV/0!</v>
      </c>
      <c r="P63" s="78" t="e">
        <f t="shared" ref="P63" si="83">P59-P62</f>
        <v>#DIV/0!</v>
      </c>
      <c r="Q63" s="128" t="e">
        <f t="shared" si="75"/>
        <v>#DIV/0!</v>
      </c>
      <c r="R63" s="128" t="e">
        <f t="shared" si="76"/>
        <v>#DIV/0!</v>
      </c>
    </row>
    <row r="64" spans="1:18" x14ac:dyDescent="0.3">
      <c r="A64" s="167"/>
      <c r="B64" s="141" t="s">
        <v>214</v>
      </c>
      <c r="C64" s="46"/>
      <c r="D64" s="46"/>
      <c r="E64" s="46"/>
      <c r="F64" s="46"/>
      <c r="G64" s="128"/>
      <c r="H64" s="128"/>
      <c r="I64" s="128"/>
      <c r="J64" s="128"/>
      <c r="K64" s="128"/>
      <c r="L64" s="128"/>
      <c r="M64" s="128"/>
      <c r="N64" s="128"/>
      <c r="O64" s="128"/>
      <c r="P64" s="128"/>
      <c r="Q64" s="128">
        <f t="shared" si="75"/>
        <v>0</v>
      </c>
      <c r="R64" s="128">
        <f t="shared" si="76"/>
        <v>0</v>
      </c>
    </row>
    <row r="65" spans="1:18" ht="30.6" x14ac:dyDescent="0.3">
      <c r="A65" s="162" t="s">
        <v>524</v>
      </c>
      <c r="B65" s="39" t="s">
        <v>634</v>
      </c>
      <c r="C65" s="46" t="s">
        <v>64</v>
      </c>
      <c r="D65" s="46" t="str">
        <f>D51</f>
        <v>PFT</v>
      </c>
      <c r="E65" s="46" t="str">
        <f>'Šifrarnik za kat. OPEX-a'!B11</f>
        <v>PNIT</v>
      </c>
      <c r="F65" s="46" t="s">
        <v>67</v>
      </c>
      <c r="G65" s="128"/>
      <c r="H65" s="128"/>
      <c r="I65" s="128"/>
      <c r="J65" s="128"/>
      <c r="K65" s="46">
        <f>'Šifrarnik za kat. OPEX-a'!F11</f>
        <v>0</v>
      </c>
      <c r="L65" s="128"/>
      <c r="M65" s="128"/>
      <c r="N65" s="128"/>
      <c r="O65" s="128"/>
      <c r="P65" s="128"/>
      <c r="Q65" s="128">
        <f t="shared" si="75"/>
        <v>0</v>
      </c>
      <c r="R65" s="128">
        <f t="shared" si="76"/>
        <v>0</v>
      </c>
    </row>
    <row r="66" spans="1:18" ht="30.6" x14ac:dyDescent="0.3">
      <c r="A66" s="130" t="str">
        <f>'P2_Kategorizacija OPEX-a'!A21</f>
        <v>1.2.2.2.1.4.2.</v>
      </c>
      <c r="B66" s="39" t="str">
        <f>'P2_Kategorizacija OPEX-a'!B21</f>
        <v>Troškovi nesučeljene amortizacije materijalne imovine komunalnih vodnih građevina i to najmanje 0% troškova, a najviše 75% troškova koji se obračunavaju u varijabilnim operativnim troškovima, (UPISATI) _____%</v>
      </c>
      <c r="C66" s="46"/>
      <c r="D66" s="46" t="str">
        <f>'P2_Kategorizacija OPEX-a'!D21</f>
        <v>PIVT</v>
      </c>
      <c r="E66" s="46" t="str">
        <f>'P2_Kategorizacija OPEX-a'!E21</f>
        <v>PIT</v>
      </c>
      <c r="F66" s="46" t="s">
        <v>67</v>
      </c>
      <c r="G66" s="131"/>
      <c r="H66" s="131"/>
      <c r="I66" s="131"/>
      <c r="J66" s="131"/>
      <c r="K66" s="46">
        <f>'P2_Kategorizacija OPEX-a'!F21</f>
        <v>0</v>
      </c>
      <c r="L66" s="131"/>
      <c r="M66" s="131"/>
      <c r="N66" s="131"/>
      <c r="O66" s="131"/>
      <c r="P66" s="131"/>
      <c r="Q66" s="128">
        <f t="shared" si="75"/>
        <v>0</v>
      </c>
      <c r="R66" s="128">
        <f t="shared" si="76"/>
        <v>0</v>
      </c>
    </row>
    <row r="67" spans="1:18" x14ac:dyDescent="0.3">
      <c r="A67" s="163"/>
      <c r="B67" s="164" t="s">
        <v>215</v>
      </c>
      <c r="C67" s="46"/>
      <c r="D67" s="46"/>
      <c r="E67" s="46"/>
      <c r="F67" s="46"/>
      <c r="G67" s="131"/>
      <c r="H67" s="131"/>
      <c r="I67" s="131"/>
      <c r="J67" s="131"/>
      <c r="K67" s="128"/>
      <c r="L67" s="131"/>
      <c r="M67" s="131"/>
      <c r="N67" s="131"/>
      <c r="O67" s="131"/>
      <c r="P67" s="131"/>
      <c r="Q67" s="128">
        <f t="shared" ref="Q67:Q69" si="84">SUM(M67:P67)/4</f>
        <v>0</v>
      </c>
      <c r="R67" s="128">
        <f t="shared" ref="R67:R69" si="85">SUM(M67:Q67)</f>
        <v>0</v>
      </c>
    </row>
    <row r="68" spans="1:18" ht="30.6" x14ac:dyDescent="0.3">
      <c r="A68" s="40"/>
      <c r="B68" s="39" t="s">
        <v>225</v>
      </c>
      <c r="C68" s="46"/>
      <c r="D68" s="46"/>
      <c r="E68" s="46"/>
      <c r="F68" s="46"/>
      <c r="G68" s="131"/>
      <c r="H68" s="131"/>
      <c r="I68" s="131"/>
      <c r="J68" s="131"/>
      <c r="K68" s="128"/>
      <c r="L68" s="131"/>
      <c r="M68" s="131"/>
      <c r="N68" s="131"/>
      <c r="O68" s="131"/>
      <c r="P68" s="131"/>
      <c r="Q68" s="128">
        <f t="shared" si="84"/>
        <v>0</v>
      </c>
      <c r="R68" s="128">
        <f t="shared" si="85"/>
        <v>0</v>
      </c>
    </row>
    <row r="69" spans="1:18" ht="40.799999999999997" x14ac:dyDescent="0.3">
      <c r="A69" s="40"/>
      <c r="B69" s="39" t="s">
        <v>694</v>
      </c>
      <c r="C69" s="46"/>
      <c r="D69" s="46"/>
      <c r="E69" s="46"/>
      <c r="F69" s="46"/>
      <c r="G69" s="131"/>
      <c r="H69" s="131"/>
      <c r="I69" s="131"/>
      <c r="J69" s="131"/>
      <c r="K69" s="128"/>
      <c r="L69" s="131"/>
      <c r="M69" s="131"/>
      <c r="N69" s="131"/>
      <c r="O69" s="131"/>
      <c r="P69" s="131"/>
      <c r="Q69" s="128">
        <f t="shared" si="84"/>
        <v>0</v>
      </c>
      <c r="R69" s="128">
        <f t="shared" si="85"/>
        <v>0</v>
      </c>
    </row>
    <row r="70" spans="1:18" ht="30.6" x14ac:dyDescent="0.3">
      <c r="A70" s="40" t="str">
        <f>'P1_Planirane količine VU '!$A$5</f>
        <v>V.Q.3.</v>
      </c>
      <c r="B70"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70" s="46"/>
      <c r="D70" s="46"/>
      <c r="E70" s="46"/>
      <c r="F70" s="46"/>
      <c r="G70" s="166" t="e">
        <f>'P1_Planirane količine VU '!$F$5</f>
        <v>#DIV/0!</v>
      </c>
      <c r="H70" s="166" t="e">
        <f>'P1_Planirane količine VU '!$G$5</f>
        <v>#DIV/0!</v>
      </c>
      <c r="I70" s="166" t="e">
        <f>'P1_Planirane količine VU '!$H$5</f>
        <v>#DIV/0!</v>
      </c>
      <c r="J70" s="166" t="e">
        <f>'P1_Planirane količine VU '!$I$5</f>
        <v>#DIV/0!</v>
      </c>
      <c r="K70" s="128">
        <f>'P1_Planirane količine VU '!$J$5</f>
        <v>0</v>
      </c>
      <c r="L70" s="166">
        <f>'P1_Planirane količine VU '!$K$5</f>
        <v>0</v>
      </c>
      <c r="M70" s="166" t="e">
        <f>'P1_Planirane količine VU '!$L$5</f>
        <v>#DIV/0!</v>
      </c>
      <c r="N70" s="166" t="e">
        <f>'P1_Planirane količine VU '!$M$5</f>
        <v>#DIV/0!</v>
      </c>
      <c r="O70" s="166" t="e">
        <f>'P1_Planirane količine VU '!$N$5</f>
        <v>#DIV/0!</v>
      </c>
      <c r="P70" s="166" t="e">
        <f>'P1_Planirane količine VU '!$O$5</f>
        <v>#DIV/0!</v>
      </c>
      <c r="Q70" s="166" t="e">
        <f>'P1_Planirane količine VU '!$P$5</f>
        <v>#DIV/0!</v>
      </c>
      <c r="R70" s="166" t="e">
        <f>'P1_Planirane količine VU '!$Q$5</f>
        <v>#DIV/0!</v>
      </c>
    </row>
    <row r="71" spans="1:18" ht="30.6" x14ac:dyDescent="0.3">
      <c r="A71" s="162" t="s">
        <v>333</v>
      </c>
      <c r="B71" s="39" t="s">
        <v>867</v>
      </c>
      <c r="C71" s="46" t="s">
        <v>64</v>
      </c>
      <c r="D71" s="46" t="str">
        <f>D66</f>
        <v>PIVT</v>
      </c>
      <c r="E71" s="46" t="str">
        <f>E66</f>
        <v>PIT</v>
      </c>
      <c r="F71" s="46" t="s">
        <v>67</v>
      </c>
      <c r="G71" s="78" t="e">
        <f>G70*G69</f>
        <v>#DIV/0!</v>
      </c>
      <c r="H71" s="78" t="e">
        <f t="shared" ref="H71" si="86">H70*H69</f>
        <v>#DIV/0!</v>
      </c>
      <c r="I71" s="78" t="e">
        <f t="shared" ref="I71" si="87">I70*I69</f>
        <v>#DIV/0!</v>
      </c>
      <c r="J71" s="78" t="e">
        <f t="shared" ref="J71" si="88">J70*J69</f>
        <v>#DIV/0!</v>
      </c>
      <c r="K71" s="78">
        <f>K66</f>
        <v>0</v>
      </c>
      <c r="L71" s="78">
        <f t="shared" ref="L71" si="89">L70*L69</f>
        <v>0</v>
      </c>
      <c r="M71" s="78" t="e">
        <f t="shared" ref="M71" si="90">M70*M69</f>
        <v>#DIV/0!</v>
      </c>
      <c r="N71" s="78" t="e">
        <f t="shared" ref="N71" si="91">N70*N69</f>
        <v>#DIV/0!</v>
      </c>
      <c r="O71" s="78" t="e">
        <f t="shared" ref="O71" si="92">O70*O69</f>
        <v>#DIV/0!</v>
      </c>
      <c r="P71" s="78" t="e">
        <f t="shared" ref="P71" si="93">P70*P69</f>
        <v>#DIV/0!</v>
      </c>
      <c r="Q71" s="128" t="e">
        <f t="shared" ref="Q71:Q75" si="94">SUM(M71:P71)/4</f>
        <v>#DIV/0!</v>
      </c>
      <c r="R71" s="128" t="e">
        <f t="shared" ref="R71:R75" si="95">SUM(M71:Q71)</f>
        <v>#DIV/0!</v>
      </c>
    </row>
    <row r="72" spans="1:18" ht="30.6" x14ac:dyDescent="0.3">
      <c r="A72" s="162" t="s">
        <v>333</v>
      </c>
      <c r="B72" s="39" t="s">
        <v>868</v>
      </c>
      <c r="C72" s="46" t="s">
        <v>64</v>
      </c>
      <c r="D72" s="46" t="str">
        <f>D66</f>
        <v>PIVT</v>
      </c>
      <c r="E72" s="46" t="str">
        <f>E66</f>
        <v>PIT</v>
      </c>
      <c r="F72" s="46" t="s">
        <v>67</v>
      </c>
      <c r="G72" s="78" t="e">
        <f>G68-G71</f>
        <v>#DIV/0!</v>
      </c>
      <c r="H72" s="78" t="e">
        <f t="shared" ref="H72" si="96">H68-H71</f>
        <v>#DIV/0!</v>
      </c>
      <c r="I72" s="78" t="e">
        <f t="shared" ref="I72" si="97">I68-I71</f>
        <v>#DIV/0!</v>
      </c>
      <c r="J72" s="78" t="e">
        <f t="shared" ref="J72" si="98">J68-J71</f>
        <v>#DIV/0!</v>
      </c>
      <c r="K72" s="78">
        <f>K66</f>
        <v>0</v>
      </c>
      <c r="L72" s="78">
        <f t="shared" ref="L72" si="99">L68-L71</f>
        <v>0</v>
      </c>
      <c r="M72" s="78" t="e">
        <f t="shared" ref="M72" si="100">M68-M71</f>
        <v>#DIV/0!</v>
      </c>
      <c r="N72" s="78" t="e">
        <f t="shared" ref="N72" si="101">N68-N71</f>
        <v>#DIV/0!</v>
      </c>
      <c r="O72" s="78" t="e">
        <f t="shared" ref="O72" si="102">O68-O71</f>
        <v>#DIV/0!</v>
      </c>
      <c r="P72" s="78" t="e">
        <f t="shared" ref="P72" si="103">P68-P71</f>
        <v>#DIV/0!</v>
      </c>
      <c r="Q72" s="128" t="e">
        <f t="shared" si="94"/>
        <v>#DIV/0!</v>
      </c>
      <c r="R72" s="128" t="e">
        <f t="shared" si="95"/>
        <v>#DIV/0!</v>
      </c>
    </row>
    <row r="73" spans="1:18" x14ac:dyDescent="0.3">
      <c r="A73" s="163"/>
      <c r="B73" s="164" t="s">
        <v>213</v>
      </c>
      <c r="C73" s="46"/>
      <c r="D73" s="46"/>
      <c r="E73" s="46"/>
      <c r="F73" s="46"/>
      <c r="G73" s="131"/>
      <c r="H73" s="131"/>
      <c r="I73" s="131"/>
      <c r="J73" s="131"/>
      <c r="K73" s="128"/>
      <c r="L73" s="131"/>
      <c r="M73" s="131"/>
      <c r="N73" s="131"/>
      <c r="O73" s="131"/>
      <c r="P73" s="131"/>
      <c r="Q73" s="128">
        <f t="shared" si="94"/>
        <v>0</v>
      </c>
      <c r="R73" s="128">
        <f t="shared" si="95"/>
        <v>0</v>
      </c>
    </row>
    <row r="74" spans="1:18" ht="30.6" x14ac:dyDescent="0.3">
      <c r="A74" s="40"/>
      <c r="B74" s="39" t="s">
        <v>226</v>
      </c>
      <c r="C74" s="46"/>
      <c r="D74" s="46"/>
      <c r="E74" s="46"/>
      <c r="F74" s="46"/>
      <c r="G74" s="131"/>
      <c r="H74" s="131"/>
      <c r="I74" s="131"/>
      <c r="J74" s="131"/>
      <c r="K74" s="128"/>
      <c r="L74" s="131"/>
      <c r="M74" s="131"/>
      <c r="N74" s="131"/>
      <c r="O74" s="131"/>
      <c r="P74" s="131"/>
      <c r="Q74" s="128">
        <f t="shared" si="94"/>
        <v>0</v>
      </c>
      <c r="R74" s="128">
        <f t="shared" si="95"/>
        <v>0</v>
      </c>
    </row>
    <row r="75" spans="1:18" ht="51" x14ac:dyDescent="0.3">
      <c r="A75" s="40"/>
      <c r="B75" s="39" t="s">
        <v>227</v>
      </c>
      <c r="C75" s="46"/>
      <c r="D75" s="46"/>
      <c r="E75" s="46"/>
      <c r="F75" s="46"/>
      <c r="G75" s="131"/>
      <c r="H75" s="131"/>
      <c r="I75" s="131"/>
      <c r="J75" s="131"/>
      <c r="K75" s="128"/>
      <c r="L75" s="131"/>
      <c r="M75" s="131"/>
      <c r="N75" s="131"/>
      <c r="O75" s="131"/>
      <c r="P75" s="131"/>
      <c r="Q75" s="128">
        <f t="shared" si="94"/>
        <v>0</v>
      </c>
      <c r="R75" s="128">
        <f t="shared" si="95"/>
        <v>0</v>
      </c>
    </row>
    <row r="76" spans="1:18" ht="30.6" x14ac:dyDescent="0.3">
      <c r="A76" s="40" t="str">
        <f>'P1_Planirane količine VU '!$A$10</f>
        <v>O.Q.3.</v>
      </c>
      <c r="B76"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76" s="46"/>
      <c r="D76" s="46"/>
      <c r="E76" s="46"/>
      <c r="F76" s="46"/>
      <c r="G76" s="166" t="e">
        <f>'P1_Planirane količine VU '!$F$10</f>
        <v>#DIV/0!</v>
      </c>
      <c r="H76" s="166" t="e">
        <f>'P1_Planirane količine VU '!$G$10</f>
        <v>#DIV/0!</v>
      </c>
      <c r="I76" s="166" t="e">
        <f>'P1_Planirane količine VU '!$H$10</f>
        <v>#DIV/0!</v>
      </c>
      <c r="J76" s="166" t="e">
        <f>'P1_Planirane količine VU '!$I$10</f>
        <v>#DIV/0!</v>
      </c>
      <c r="K76" s="128">
        <f>K69</f>
        <v>0</v>
      </c>
      <c r="L76" s="166">
        <f>'P1_Planirane količine VU '!$K$10</f>
        <v>0</v>
      </c>
      <c r="M76" s="166" t="e">
        <f>'P1_Planirane količine VU '!$L$10</f>
        <v>#DIV/0!</v>
      </c>
      <c r="N76" s="166" t="e">
        <f>'P1_Planirane količine VU '!$M$10</f>
        <v>#DIV/0!</v>
      </c>
      <c r="O76" s="166" t="e">
        <f>'P1_Planirane količine VU '!$N$10</f>
        <v>#DIV/0!</v>
      </c>
      <c r="P76" s="166" t="e">
        <f>'P1_Planirane količine VU '!$O$10</f>
        <v>#DIV/0!</v>
      </c>
      <c r="Q76" s="166" t="e">
        <f>'P1_Planirane količine VU '!$P$10</f>
        <v>#DIV/0!</v>
      </c>
      <c r="R76" s="166" t="e">
        <f>'P1_Planirane količine VU '!$Q$10</f>
        <v>#DIV/0!</v>
      </c>
    </row>
    <row r="77" spans="1:18" ht="61.2" x14ac:dyDescent="0.3">
      <c r="A77" s="162" t="s">
        <v>334</v>
      </c>
      <c r="B77" s="39" t="s">
        <v>869</v>
      </c>
      <c r="C77" s="46" t="s">
        <v>64</v>
      </c>
      <c r="D77" s="46" t="str">
        <f>D66</f>
        <v>PIVT</v>
      </c>
      <c r="E77" s="46" t="str">
        <f>E66</f>
        <v>PIT</v>
      </c>
      <c r="F77" s="46" t="s">
        <v>67</v>
      </c>
      <c r="G77" s="78" t="e">
        <f>G76*G75</f>
        <v>#DIV/0!</v>
      </c>
      <c r="H77" s="78" t="e">
        <f t="shared" ref="H77" si="104">H76*H75</f>
        <v>#DIV/0!</v>
      </c>
      <c r="I77" s="78" t="e">
        <f t="shared" ref="I77" si="105">I76*I75</f>
        <v>#DIV/0!</v>
      </c>
      <c r="J77" s="78" t="e">
        <f t="shared" ref="J77" si="106">J76*J75</f>
        <v>#DIV/0!</v>
      </c>
      <c r="K77" s="46">
        <f>K66</f>
        <v>0</v>
      </c>
      <c r="L77" s="78">
        <f>L75*L76</f>
        <v>0</v>
      </c>
      <c r="M77" s="78" t="e">
        <f t="shared" ref="M77" si="107">M75*M76</f>
        <v>#DIV/0!</v>
      </c>
      <c r="N77" s="78" t="e">
        <f t="shared" ref="N77" si="108">N75*N76</f>
        <v>#DIV/0!</v>
      </c>
      <c r="O77" s="78" t="e">
        <f t="shared" ref="O77" si="109">O75*O76</f>
        <v>#DIV/0!</v>
      </c>
      <c r="P77" s="78" t="e">
        <f t="shared" ref="P77" si="110">P75*P76</f>
        <v>#DIV/0!</v>
      </c>
      <c r="Q77" s="128" t="e">
        <f t="shared" ref="Q77:Q95" si="111">SUM(M77:P77)/4</f>
        <v>#DIV/0!</v>
      </c>
      <c r="R77" s="128" t="e">
        <f t="shared" ref="R77:R95" si="112">SUM(M77:Q77)</f>
        <v>#DIV/0!</v>
      </c>
    </row>
    <row r="78" spans="1:18" ht="40.799999999999997" x14ac:dyDescent="0.3">
      <c r="A78" s="162" t="s">
        <v>334</v>
      </c>
      <c r="B78" s="39" t="s">
        <v>870</v>
      </c>
      <c r="C78" s="46" t="s">
        <v>64</v>
      </c>
      <c r="D78" s="46" t="str">
        <f>D66</f>
        <v>PIVT</v>
      </c>
      <c r="E78" s="46" t="str">
        <f>E66</f>
        <v>PIT</v>
      </c>
      <c r="F78" s="46" t="s">
        <v>67</v>
      </c>
      <c r="G78" s="78" t="e">
        <f>G74-G77</f>
        <v>#DIV/0!</v>
      </c>
      <c r="H78" s="78" t="e">
        <f t="shared" ref="H78" si="113">H74-H77</f>
        <v>#DIV/0!</v>
      </c>
      <c r="I78" s="78" t="e">
        <f t="shared" ref="I78" si="114">I74-I77</f>
        <v>#DIV/0!</v>
      </c>
      <c r="J78" s="78" t="e">
        <f t="shared" ref="J78" si="115">J74-J77</f>
        <v>#DIV/0!</v>
      </c>
      <c r="K78" s="46">
        <f>K66</f>
        <v>0</v>
      </c>
      <c r="L78" s="78">
        <f>L74-L77</f>
        <v>0</v>
      </c>
      <c r="M78" s="78" t="e">
        <f t="shared" ref="M78" si="116">M74-M77</f>
        <v>#DIV/0!</v>
      </c>
      <c r="N78" s="78" t="e">
        <f t="shared" ref="N78" si="117">N74-N77</f>
        <v>#DIV/0!</v>
      </c>
      <c r="O78" s="78" t="e">
        <f t="shared" ref="O78" si="118">O74-O77</f>
        <v>#DIV/0!</v>
      </c>
      <c r="P78" s="78" t="e">
        <f t="shared" ref="P78" si="119">P74-P77</f>
        <v>#DIV/0!</v>
      </c>
      <c r="Q78" s="128" t="e">
        <f t="shared" si="111"/>
        <v>#DIV/0!</v>
      </c>
      <c r="R78" s="128" t="e">
        <f t="shared" si="112"/>
        <v>#DIV/0!</v>
      </c>
    </row>
    <row r="79" spans="1:18" x14ac:dyDescent="0.3">
      <c r="A79" s="163"/>
      <c r="B79" s="164" t="s">
        <v>214</v>
      </c>
      <c r="C79" s="46"/>
      <c r="D79" s="46"/>
      <c r="E79" s="46"/>
      <c r="F79" s="46"/>
      <c r="G79" s="131"/>
      <c r="H79" s="131"/>
      <c r="I79" s="131"/>
      <c r="J79" s="131"/>
      <c r="K79" s="128"/>
      <c r="L79" s="131"/>
      <c r="M79" s="131"/>
      <c r="N79" s="131"/>
      <c r="O79" s="131"/>
      <c r="P79" s="131"/>
      <c r="Q79" s="128">
        <f t="shared" si="111"/>
        <v>0</v>
      </c>
      <c r="R79" s="128">
        <f t="shared" si="112"/>
        <v>0</v>
      </c>
    </row>
    <row r="80" spans="1:18" ht="30.6" x14ac:dyDescent="0.3">
      <c r="A80" s="162" t="s">
        <v>521</v>
      </c>
      <c r="B80" s="39" t="s">
        <v>228</v>
      </c>
      <c r="C80" s="46" t="s">
        <v>64</v>
      </c>
      <c r="D80" s="46" t="str">
        <f>D66</f>
        <v>PIVT</v>
      </c>
      <c r="E80" s="46" t="str">
        <f>'Šifrarnik za kat. OPEX-a'!B11</f>
        <v>PNIT</v>
      </c>
      <c r="F80" s="46" t="s">
        <v>67</v>
      </c>
      <c r="G80" s="131"/>
      <c r="H80" s="131"/>
      <c r="I80" s="131"/>
      <c r="J80" s="131"/>
      <c r="K80" s="46">
        <f>'Šifrarnik za kat. OPEX-a'!F11</f>
        <v>0</v>
      </c>
      <c r="L80" s="131"/>
      <c r="M80" s="131"/>
      <c r="N80" s="131"/>
      <c r="O80" s="131"/>
      <c r="P80" s="131"/>
      <c r="Q80" s="128">
        <f t="shared" si="111"/>
        <v>0</v>
      </c>
      <c r="R80" s="128">
        <f t="shared" si="112"/>
        <v>0</v>
      </c>
    </row>
    <row r="81" spans="1:18" x14ac:dyDescent="0.3">
      <c r="A81" s="40" t="str">
        <f>'P2_Kategorizacija OPEX-a'!A22</f>
        <v>1.2.2.2.2.</v>
      </c>
      <c r="B81" s="39" t="str">
        <f>'P2_Kategorizacija OPEX-a'!B22</f>
        <v>Troškovi amortizacije materijalne imovine poslovnih prostora i opreme potrebne za rad</v>
      </c>
      <c r="C81" s="46" t="s">
        <v>64</v>
      </c>
      <c r="D81" s="46">
        <f t="shared" ref="D81:D83" si="120">D67</f>
        <v>0</v>
      </c>
      <c r="E81" s="46">
        <f>'Šifrarnik za kat. OPEX-a'!B12</f>
        <v>0</v>
      </c>
      <c r="F81" s="46" t="s">
        <v>67</v>
      </c>
      <c r="G81" s="131"/>
      <c r="H81" s="131"/>
      <c r="I81" s="131"/>
      <c r="J81" s="131"/>
      <c r="K81" s="128"/>
      <c r="L81" s="131"/>
      <c r="M81" s="131"/>
      <c r="N81" s="131"/>
      <c r="O81" s="131"/>
      <c r="P81" s="131"/>
      <c r="Q81" s="128">
        <f t="shared" si="111"/>
        <v>0</v>
      </c>
      <c r="R81" s="128">
        <f t="shared" si="112"/>
        <v>0</v>
      </c>
    </row>
    <row r="82" spans="1:18" x14ac:dyDescent="0.3">
      <c r="A82" s="40" t="str">
        <f>'P2_Kategorizacija OPEX-a'!A23</f>
        <v>1.2.2.2.2.1.</v>
      </c>
      <c r="B82" s="39" t="str">
        <f>'P2_Kategorizacija OPEX-a'!B23</f>
        <v>Troškovi sučeljene amortizacije materijalne imovine poslovnih prostora i opreme potrebne za rad</v>
      </c>
      <c r="C82" s="46" t="s">
        <v>64</v>
      </c>
      <c r="D82" s="46">
        <f t="shared" si="120"/>
        <v>0</v>
      </c>
      <c r="E82" s="46" t="str">
        <f>'Šifrarnik za kat. OPEX-a'!B13</f>
        <v>Oznaka</v>
      </c>
      <c r="F82" s="46" t="s">
        <v>67</v>
      </c>
      <c r="G82" s="131"/>
      <c r="H82" s="131"/>
      <c r="I82" s="131"/>
      <c r="J82" s="131"/>
      <c r="K82" s="128"/>
      <c r="L82" s="131"/>
      <c r="M82" s="131"/>
      <c r="N82" s="131"/>
      <c r="O82" s="131"/>
      <c r="P82" s="131"/>
      <c r="Q82" s="128">
        <f t="shared" si="111"/>
        <v>0</v>
      </c>
      <c r="R82" s="128">
        <f t="shared" si="112"/>
        <v>0</v>
      </c>
    </row>
    <row r="83" spans="1:18" x14ac:dyDescent="0.3">
      <c r="A83" s="40" t="str">
        <f>'P2_Kategorizacija OPEX-a'!A24</f>
        <v>1.2.2.2.2.2.</v>
      </c>
      <c r="B83" s="39" t="str">
        <f>'P2_Kategorizacija OPEX-a'!B24</f>
        <v>Troškovi nesučeljene amortizacije materijalne imovine poslovnih prostora i opreme potrebne za rad</v>
      </c>
      <c r="C83" s="46" t="s">
        <v>64</v>
      </c>
      <c r="D83" s="46">
        <f t="shared" si="120"/>
        <v>0</v>
      </c>
      <c r="E83" s="46" t="str">
        <f>'Šifrarnik za kat. OPEX-a'!B14</f>
        <v>DA</v>
      </c>
      <c r="F83" s="46" t="s">
        <v>67</v>
      </c>
      <c r="G83" s="131"/>
      <c r="H83" s="131"/>
      <c r="I83" s="131"/>
      <c r="J83" s="131"/>
      <c r="K83" s="128"/>
      <c r="L83" s="131"/>
      <c r="M83" s="131"/>
      <c r="N83" s="131"/>
      <c r="O83" s="131"/>
      <c r="P83" s="131"/>
      <c r="Q83" s="128">
        <f t="shared" si="111"/>
        <v>0</v>
      </c>
      <c r="R83" s="128">
        <f t="shared" si="112"/>
        <v>0</v>
      </c>
    </row>
    <row r="84" spans="1:18" ht="30.6" x14ac:dyDescent="0.3">
      <c r="A84" s="130" t="str">
        <f>'P2_Kategorizacija OPEX-a'!A25</f>
        <v>1.2.2.2.2.2.1.</v>
      </c>
      <c r="B84" s="39" t="str">
        <f>'P2_Kategorizacija OPEX-a'!B25</f>
        <v>Troškovi nesučeljene amortizacije materijalne imovine poslovnih prostora i opreme potrebne za rad i to najmanje 25% troškova, a najviše 100% troškova koji se obračunavaju u fiksnim operativnim troškovima, (UPISATI) _____%</v>
      </c>
      <c r="C84" s="46" t="str">
        <f>'P2_Kategorizacija OPEX-a'!C25</f>
        <v>DA</v>
      </c>
      <c r="D84" s="46" t="str">
        <f>'P2_Kategorizacija OPEX-a'!D25</f>
        <v>PFT</v>
      </c>
      <c r="E84" s="46" t="str">
        <f>'P2_Kategorizacija OPEX-a'!E25</f>
        <v>PNIT</v>
      </c>
      <c r="F84" s="46" t="s">
        <v>67</v>
      </c>
      <c r="G84" s="88"/>
      <c r="H84" s="88"/>
      <c r="I84" s="88"/>
      <c r="J84" s="88"/>
      <c r="K84" s="46">
        <f>'P2_Kategorizacija OPEX-a'!F25</f>
        <v>0</v>
      </c>
      <c r="L84" s="88"/>
      <c r="M84" s="88"/>
      <c r="N84" s="88"/>
      <c r="O84" s="88"/>
      <c r="P84" s="88"/>
      <c r="Q84" s="128">
        <f t="shared" si="111"/>
        <v>0</v>
      </c>
      <c r="R84" s="128">
        <f t="shared" si="112"/>
        <v>0</v>
      </c>
    </row>
    <row r="85" spans="1:18" ht="30.6" x14ac:dyDescent="0.3">
      <c r="A85" s="162" t="s">
        <v>315</v>
      </c>
      <c r="B85" s="39" t="s">
        <v>473</v>
      </c>
      <c r="C85" s="46" t="s">
        <v>64</v>
      </c>
      <c r="D85" s="46" t="str">
        <f>D84</f>
        <v>PFT</v>
      </c>
      <c r="E85" s="46" t="str">
        <f>E84</f>
        <v>PNIT</v>
      </c>
      <c r="F85" s="46" t="s">
        <v>67</v>
      </c>
      <c r="G85" s="88"/>
      <c r="H85" s="88"/>
      <c r="I85" s="88"/>
      <c r="J85" s="88"/>
      <c r="K85" s="46">
        <f>K84</f>
        <v>0</v>
      </c>
      <c r="L85" s="88"/>
      <c r="M85" s="88"/>
      <c r="N85" s="88"/>
      <c r="O85" s="88"/>
      <c r="P85" s="88"/>
      <c r="Q85" s="128">
        <f t="shared" si="111"/>
        <v>0</v>
      </c>
      <c r="R85" s="128">
        <f t="shared" si="112"/>
        <v>0</v>
      </c>
    </row>
    <row r="86" spans="1:18" ht="40.799999999999997" x14ac:dyDescent="0.3">
      <c r="A86" s="162" t="s">
        <v>316</v>
      </c>
      <c r="B86" s="39" t="s">
        <v>474</v>
      </c>
      <c r="C86" s="46" t="s">
        <v>64</v>
      </c>
      <c r="D86" s="46" t="str">
        <f>D84</f>
        <v>PFT</v>
      </c>
      <c r="E86" s="46" t="str">
        <f>E84</f>
        <v>PNIT</v>
      </c>
      <c r="F86" s="46" t="s">
        <v>67</v>
      </c>
      <c r="G86" s="88"/>
      <c r="H86" s="88"/>
      <c r="I86" s="88"/>
      <c r="J86" s="88"/>
      <c r="K86" s="46">
        <f>K84</f>
        <v>0</v>
      </c>
      <c r="L86" s="88"/>
      <c r="M86" s="88"/>
      <c r="N86" s="88"/>
      <c r="O86" s="88"/>
      <c r="P86" s="88"/>
      <c r="Q86" s="128">
        <f t="shared" si="111"/>
        <v>0</v>
      </c>
      <c r="R86" s="128">
        <f t="shared" si="112"/>
        <v>0</v>
      </c>
    </row>
    <row r="87" spans="1:18" ht="40.799999999999997" x14ac:dyDescent="0.3">
      <c r="A87" s="162" t="s">
        <v>317</v>
      </c>
      <c r="B87" s="39" t="s">
        <v>475</v>
      </c>
      <c r="C87" s="46" t="s">
        <v>64</v>
      </c>
      <c r="D87" s="46" t="str">
        <f>D84</f>
        <v>PFT</v>
      </c>
      <c r="E87" s="46" t="str">
        <f>E84</f>
        <v>PNIT</v>
      </c>
      <c r="F87" s="46" t="s">
        <v>67</v>
      </c>
      <c r="G87" s="88"/>
      <c r="H87" s="88"/>
      <c r="I87" s="88"/>
      <c r="J87" s="88"/>
      <c r="K87" s="46">
        <f>K84</f>
        <v>0</v>
      </c>
      <c r="L87" s="88"/>
      <c r="M87" s="88"/>
      <c r="N87" s="88"/>
      <c r="O87" s="88"/>
      <c r="P87" s="88"/>
      <c r="Q87" s="128">
        <f t="shared" si="111"/>
        <v>0</v>
      </c>
      <c r="R87" s="128">
        <f t="shared" si="112"/>
        <v>0</v>
      </c>
    </row>
    <row r="88" spans="1:18" ht="30.6" x14ac:dyDescent="0.3">
      <c r="A88" s="212" t="str">
        <f>'P2_Kategorizacija OPEX-a'!A26</f>
        <v>1.2.2.2.2.2.2.</v>
      </c>
      <c r="B88" s="39" t="str">
        <f>'P2_Kategorizacija OPEX-a'!B26</f>
        <v>Troškovi nesučeljene amortizacije materijalne imovine poslovnih prostora i opreme potrebne za rad i to najmanje 0% troškova, a najviše 75% troškova koji se obračunavaju u varijabilnim operativnim troškovima, (UPISATI) _____%</v>
      </c>
      <c r="C88" s="46" t="str">
        <f>'P2_Kategorizacija OPEX-a'!C26</f>
        <v>DA</v>
      </c>
      <c r="D88" s="46" t="str">
        <f>'P2_Kategorizacija OPEX-a'!D26</f>
        <v>PNVT</v>
      </c>
      <c r="E88" s="46" t="str">
        <f>'P2_Kategorizacija OPEX-a'!E26</f>
        <v>PNIT</v>
      </c>
      <c r="F88" s="46" t="s">
        <v>67</v>
      </c>
      <c r="G88" s="131"/>
      <c r="H88" s="131"/>
      <c r="I88" s="131"/>
      <c r="J88" s="131"/>
      <c r="K88" s="46">
        <f>'P2_Kategorizacija OPEX-a'!F26</f>
        <v>0</v>
      </c>
      <c r="L88" s="131"/>
      <c r="M88" s="131"/>
      <c r="N88" s="131"/>
      <c r="O88" s="131"/>
      <c r="P88" s="131"/>
      <c r="Q88" s="128">
        <f t="shared" si="111"/>
        <v>0</v>
      </c>
      <c r="R88" s="128">
        <f t="shared" si="112"/>
        <v>0</v>
      </c>
    </row>
    <row r="89" spans="1:18" ht="20.399999999999999" x14ac:dyDescent="0.3">
      <c r="A89" s="40" t="str">
        <f>'P2_Kategorizacija OPEX-a'!A27</f>
        <v>1.2.2.2.3.</v>
      </c>
      <c r="B89" s="39" t="str">
        <f>'P2_Kategorizacija OPEX-a'!B27</f>
        <v>Troškovi amortizacije ostale dugotrajne materijalne imovine povezane s vodnim uslugama (npr. fotonaponske elektrane i drugo)</v>
      </c>
      <c r="C89" s="46"/>
      <c r="D89" s="46"/>
      <c r="E89" s="46"/>
      <c r="F89" s="46"/>
      <c r="G89" s="131"/>
      <c r="H89" s="131"/>
      <c r="I89" s="131"/>
      <c r="J89" s="131"/>
      <c r="K89" s="128"/>
      <c r="L89" s="131"/>
      <c r="M89" s="131"/>
      <c r="N89" s="131"/>
      <c r="O89" s="131"/>
      <c r="P89" s="131"/>
      <c r="Q89" s="128">
        <f t="shared" si="111"/>
        <v>0</v>
      </c>
      <c r="R89" s="128">
        <f t="shared" si="112"/>
        <v>0</v>
      </c>
    </row>
    <row r="90" spans="1:18" ht="20.399999999999999" x14ac:dyDescent="0.3">
      <c r="A90" s="40" t="str">
        <f>'P2_Kategorizacija OPEX-a'!A28</f>
        <v>1.2.2.2.3.1.</v>
      </c>
      <c r="B90" s="39" t="str">
        <f>'P2_Kategorizacija OPEX-a'!B28</f>
        <v>Troškovi sučeljene ostale dugotrajne materijalne imovine povezane s vodnim uslugama (npr. fotonaponske elektrane i drugo)</v>
      </c>
      <c r="C90" s="46"/>
      <c r="D90" s="46"/>
      <c r="E90" s="46"/>
      <c r="F90" s="46"/>
      <c r="G90" s="131"/>
      <c r="H90" s="131"/>
      <c r="I90" s="131"/>
      <c r="J90" s="131"/>
      <c r="K90" s="128"/>
      <c r="L90" s="131"/>
      <c r="M90" s="131"/>
      <c r="N90" s="131"/>
      <c r="O90" s="131"/>
      <c r="P90" s="131"/>
      <c r="Q90" s="128">
        <f t="shared" si="111"/>
        <v>0</v>
      </c>
      <c r="R90" s="128">
        <f t="shared" si="112"/>
        <v>0</v>
      </c>
    </row>
    <row r="91" spans="1:18" ht="20.399999999999999" x14ac:dyDescent="0.3">
      <c r="A91" s="40" t="str">
        <f>'P2_Kategorizacija OPEX-a'!A29</f>
        <v>1.2.2.2.3.2.</v>
      </c>
      <c r="B91" s="39" t="str">
        <f>'P2_Kategorizacija OPEX-a'!B29</f>
        <v>Troškovi nesučeljene amortizacije ostale dugotrajne materijalne imovine povezane s vodnim uslugama (npr. fotonaponske elektrane i drugo)</v>
      </c>
      <c r="C91" s="46"/>
      <c r="D91" s="46"/>
      <c r="E91" s="46"/>
      <c r="F91" s="46"/>
      <c r="G91" s="131"/>
      <c r="H91" s="131"/>
      <c r="I91" s="131"/>
      <c r="J91" s="131"/>
      <c r="K91" s="128"/>
      <c r="L91" s="131"/>
      <c r="M91" s="131"/>
      <c r="N91" s="131"/>
      <c r="O91" s="131"/>
      <c r="P91" s="131"/>
      <c r="Q91" s="128">
        <f t="shared" si="111"/>
        <v>0</v>
      </c>
      <c r="R91" s="128">
        <f t="shared" si="112"/>
        <v>0</v>
      </c>
    </row>
    <row r="92" spans="1:18" ht="30.6" x14ac:dyDescent="0.3">
      <c r="A92" s="130" t="str">
        <f>'P2_Kategorizacija OPEX-a'!A30</f>
        <v>1.2.2.2.3.2.1.</v>
      </c>
      <c r="B92" s="39" t="str">
        <f>'P2_Kategorizacija OPEX-a'!B30</f>
        <v>Troškovi nesučeljene amortizacije ostale dugotrajne materijalne imovine povezane s vodnim uslugama (npr. fotonaponske elektrane i drugo) i to najmanje 25% troškova, a najviše 100% troškova koji se obračunavaju u fiksnim operativnim troškovima, (UPISATI) _____%</v>
      </c>
      <c r="C92" s="46"/>
      <c r="D92" s="46" t="str">
        <f>'P2_Kategorizacija OPEX-a'!D30</f>
        <v>PFT</v>
      </c>
      <c r="E92" s="46" t="str">
        <f>'P2_Kategorizacija OPEX-a'!E30</f>
        <v>PIT</v>
      </c>
      <c r="F92" s="46" t="s">
        <v>67</v>
      </c>
      <c r="G92" s="88"/>
      <c r="H92" s="88"/>
      <c r="I92" s="88"/>
      <c r="J92" s="88"/>
      <c r="K92" s="46">
        <f>'P2_Kategorizacija OPEX-a'!F30</f>
        <v>0</v>
      </c>
      <c r="L92" s="88"/>
      <c r="M92" s="88"/>
      <c r="N92" s="88"/>
      <c r="O92" s="88"/>
      <c r="P92" s="88"/>
      <c r="Q92" s="128">
        <f t="shared" si="111"/>
        <v>0</v>
      </c>
      <c r="R92" s="128">
        <f t="shared" si="112"/>
        <v>0</v>
      </c>
    </row>
    <row r="93" spans="1:18" x14ac:dyDescent="0.3">
      <c r="A93" s="163"/>
      <c r="B93" s="164" t="s">
        <v>215</v>
      </c>
      <c r="C93" s="46"/>
      <c r="D93" s="46"/>
      <c r="E93" s="46"/>
      <c r="F93" s="46"/>
      <c r="G93" s="131"/>
      <c r="H93" s="131"/>
      <c r="I93" s="131"/>
      <c r="J93" s="131"/>
      <c r="K93" s="128"/>
      <c r="L93" s="131"/>
      <c r="M93" s="131"/>
      <c r="N93" s="131"/>
      <c r="O93" s="131"/>
      <c r="P93" s="131"/>
      <c r="Q93" s="128">
        <f t="shared" si="111"/>
        <v>0</v>
      </c>
      <c r="R93" s="128">
        <f t="shared" si="112"/>
        <v>0</v>
      </c>
    </row>
    <row r="94" spans="1:18" ht="30.6" x14ac:dyDescent="0.3">
      <c r="A94" s="40"/>
      <c r="B94" s="39" t="s">
        <v>229</v>
      </c>
      <c r="C94" s="46"/>
      <c r="D94" s="46"/>
      <c r="E94" s="46"/>
      <c r="F94" s="46"/>
      <c r="G94" s="131"/>
      <c r="H94" s="131"/>
      <c r="I94" s="131"/>
      <c r="J94" s="131"/>
      <c r="K94" s="128"/>
      <c r="L94" s="131"/>
      <c r="M94" s="131"/>
      <c r="N94" s="131"/>
      <c r="O94" s="131"/>
      <c r="P94" s="131"/>
      <c r="Q94" s="128">
        <f t="shared" si="111"/>
        <v>0</v>
      </c>
      <c r="R94" s="128">
        <f t="shared" si="112"/>
        <v>0</v>
      </c>
    </row>
    <row r="95" spans="1:18" ht="40.799999999999997" x14ac:dyDescent="0.3">
      <c r="A95" s="40"/>
      <c r="B95" s="39" t="s">
        <v>695</v>
      </c>
      <c r="C95" s="46"/>
      <c r="D95" s="46"/>
      <c r="E95" s="46"/>
      <c r="F95" s="46"/>
      <c r="G95" s="131"/>
      <c r="H95" s="131"/>
      <c r="I95" s="131"/>
      <c r="J95" s="131"/>
      <c r="K95" s="128"/>
      <c r="L95" s="131"/>
      <c r="M95" s="131"/>
      <c r="N95" s="131"/>
      <c r="O95" s="131"/>
      <c r="P95" s="131"/>
      <c r="Q95" s="128">
        <f t="shared" si="111"/>
        <v>0</v>
      </c>
      <c r="R95" s="128">
        <f t="shared" si="112"/>
        <v>0</v>
      </c>
    </row>
    <row r="96" spans="1:18" ht="30.6" x14ac:dyDescent="0.3">
      <c r="A96" s="40" t="str">
        <f>'P1_Planirane količine VU '!$A$5</f>
        <v>V.Q.3.</v>
      </c>
      <c r="B96"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96" s="46"/>
      <c r="D96" s="46"/>
      <c r="E96" s="46"/>
      <c r="F96" s="46"/>
      <c r="G96" s="166" t="e">
        <f>'P1_Planirane količine VU '!$F$5</f>
        <v>#DIV/0!</v>
      </c>
      <c r="H96" s="166" t="e">
        <f>'P1_Planirane količine VU '!$G$5</f>
        <v>#DIV/0!</v>
      </c>
      <c r="I96" s="166" t="e">
        <f>'P1_Planirane količine VU '!$H$5</f>
        <v>#DIV/0!</v>
      </c>
      <c r="J96" s="166" t="e">
        <f>'P1_Planirane količine VU '!$I$5</f>
        <v>#DIV/0!</v>
      </c>
      <c r="K96" s="128">
        <f>'P1_Planirane količine VU '!$J$5</f>
        <v>0</v>
      </c>
      <c r="L96" s="166">
        <f>'P1_Planirane količine VU '!$K$5</f>
        <v>0</v>
      </c>
      <c r="M96" s="166" t="e">
        <f>'P1_Planirane količine VU '!$L$5</f>
        <v>#DIV/0!</v>
      </c>
      <c r="N96" s="166" t="e">
        <f>'P1_Planirane količine VU '!$M$5</f>
        <v>#DIV/0!</v>
      </c>
      <c r="O96" s="166" t="e">
        <f>'P1_Planirane količine VU '!$N$5</f>
        <v>#DIV/0!</v>
      </c>
      <c r="P96" s="166" t="e">
        <f>'P1_Planirane količine VU '!$O$5</f>
        <v>#DIV/0!</v>
      </c>
      <c r="Q96" s="166" t="e">
        <f>'P1_Planirane količine VU '!$P$5</f>
        <v>#DIV/0!</v>
      </c>
      <c r="R96" s="166" t="e">
        <f>'P1_Planirane količine VU '!$Q$5</f>
        <v>#DIV/0!</v>
      </c>
    </row>
    <row r="97" spans="1:18" ht="40.799999999999997" x14ac:dyDescent="0.3">
      <c r="A97" s="162" t="s">
        <v>335</v>
      </c>
      <c r="B97" s="39" t="s">
        <v>871</v>
      </c>
      <c r="C97" s="46" t="s">
        <v>64</v>
      </c>
      <c r="D97" s="46" t="str">
        <f>D92</f>
        <v>PFT</v>
      </c>
      <c r="E97" s="46" t="str">
        <f>E92</f>
        <v>PIT</v>
      </c>
      <c r="F97" s="46" t="s">
        <v>67</v>
      </c>
      <c r="G97" s="78" t="e">
        <f>G96*G95</f>
        <v>#DIV/0!</v>
      </c>
      <c r="H97" s="78" t="e">
        <f t="shared" ref="H97" si="121">H96*H95</f>
        <v>#DIV/0!</v>
      </c>
      <c r="I97" s="78" t="e">
        <f t="shared" ref="I97" si="122">I96*I95</f>
        <v>#DIV/0!</v>
      </c>
      <c r="J97" s="78" t="e">
        <f t="shared" ref="J97" si="123">J96*J95</f>
        <v>#DIV/0!</v>
      </c>
      <c r="K97" s="78">
        <f>K92</f>
        <v>0</v>
      </c>
      <c r="L97" s="78">
        <f t="shared" ref="L97" si="124">L96*L95</f>
        <v>0</v>
      </c>
      <c r="M97" s="78" t="e">
        <f t="shared" ref="M97" si="125">M96*M95</f>
        <v>#DIV/0!</v>
      </c>
      <c r="N97" s="78" t="e">
        <f t="shared" ref="N97" si="126">N96*N95</f>
        <v>#DIV/0!</v>
      </c>
      <c r="O97" s="78" t="e">
        <f t="shared" ref="O97" si="127">O96*O95</f>
        <v>#DIV/0!</v>
      </c>
      <c r="P97" s="78" t="e">
        <f t="shared" ref="P97" si="128">P96*P95</f>
        <v>#DIV/0!</v>
      </c>
      <c r="Q97" s="128" t="e">
        <f t="shared" ref="Q97:Q101" si="129">SUM(M97:P97)/4</f>
        <v>#DIV/0!</v>
      </c>
      <c r="R97" s="128" t="e">
        <f t="shared" ref="R97:R101" si="130">SUM(M97:Q97)</f>
        <v>#DIV/0!</v>
      </c>
    </row>
    <row r="98" spans="1:18" ht="40.799999999999997" x14ac:dyDescent="0.3">
      <c r="A98" s="162" t="s">
        <v>336</v>
      </c>
      <c r="B98" s="39" t="s">
        <v>872</v>
      </c>
      <c r="C98" s="46" t="s">
        <v>64</v>
      </c>
      <c r="D98" s="46" t="str">
        <f>D92</f>
        <v>PFT</v>
      </c>
      <c r="E98" s="46" t="str">
        <f>E92</f>
        <v>PIT</v>
      </c>
      <c r="F98" s="46" t="s">
        <v>67</v>
      </c>
      <c r="G98" s="78" t="e">
        <f>G94-G97</f>
        <v>#DIV/0!</v>
      </c>
      <c r="H98" s="78" t="e">
        <f t="shared" ref="H98" si="131">H94-H97</f>
        <v>#DIV/0!</v>
      </c>
      <c r="I98" s="78" t="e">
        <f t="shared" ref="I98" si="132">I94-I97</f>
        <v>#DIV/0!</v>
      </c>
      <c r="J98" s="78" t="e">
        <f t="shared" ref="J98" si="133">J94-J97</f>
        <v>#DIV/0!</v>
      </c>
      <c r="K98" s="78">
        <f>K92</f>
        <v>0</v>
      </c>
      <c r="L98" s="78">
        <f t="shared" ref="L98" si="134">L94-L97</f>
        <v>0</v>
      </c>
      <c r="M98" s="78" t="e">
        <f t="shared" ref="M98" si="135">M94-M97</f>
        <v>#DIV/0!</v>
      </c>
      <c r="N98" s="78" t="e">
        <f t="shared" ref="N98" si="136">N94-N97</f>
        <v>#DIV/0!</v>
      </c>
      <c r="O98" s="78" t="e">
        <f t="shared" ref="O98" si="137">O94-O97</f>
        <v>#DIV/0!</v>
      </c>
      <c r="P98" s="78" t="e">
        <f t="shared" ref="P98" si="138">P94-P97</f>
        <v>#DIV/0!</v>
      </c>
      <c r="Q98" s="128" t="e">
        <f t="shared" si="129"/>
        <v>#DIV/0!</v>
      </c>
      <c r="R98" s="128" t="e">
        <f t="shared" si="130"/>
        <v>#DIV/0!</v>
      </c>
    </row>
    <row r="99" spans="1:18" s="210" customFormat="1" x14ac:dyDescent="0.3">
      <c r="A99" s="209"/>
      <c r="B99" s="164" t="s">
        <v>214</v>
      </c>
      <c r="C99" s="46"/>
      <c r="D99" s="46"/>
      <c r="E99" s="46"/>
      <c r="F99" s="46"/>
      <c r="G99" s="131"/>
      <c r="H99" s="131"/>
      <c r="I99" s="131"/>
      <c r="J99" s="131"/>
      <c r="K99" s="128"/>
      <c r="L99" s="131"/>
      <c r="M99" s="131"/>
      <c r="N99" s="131"/>
      <c r="O99" s="131"/>
      <c r="P99" s="131"/>
      <c r="Q99" s="128">
        <f t="shared" si="129"/>
        <v>0</v>
      </c>
      <c r="R99" s="128">
        <f t="shared" si="130"/>
        <v>0</v>
      </c>
    </row>
    <row r="100" spans="1:18" s="210" customFormat="1" ht="30.6" x14ac:dyDescent="0.3">
      <c r="A100" s="211"/>
      <c r="B100" s="39" t="s">
        <v>168</v>
      </c>
      <c r="C100" s="46"/>
      <c r="D100" s="46"/>
      <c r="E100" s="46"/>
      <c r="F100" s="46"/>
      <c r="G100" s="131"/>
      <c r="H100" s="131"/>
      <c r="I100" s="131"/>
      <c r="J100" s="131"/>
      <c r="K100" s="128"/>
      <c r="L100" s="131"/>
      <c r="M100" s="131"/>
      <c r="N100" s="131"/>
      <c r="O100" s="131"/>
      <c r="P100" s="131"/>
      <c r="Q100" s="128">
        <f t="shared" si="129"/>
        <v>0</v>
      </c>
      <c r="R100" s="128">
        <f t="shared" si="130"/>
        <v>0</v>
      </c>
    </row>
    <row r="101" spans="1:18" ht="61.2" x14ac:dyDescent="0.3">
      <c r="A101" s="40"/>
      <c r="B101" s="39" t="s">
        <v>230</v>
      </c>
      <c r="C101" s="46"/>
      <c r="D101" s="46"/>
      <c r="E101" s="46"/>
      <c r="F101" s="46"/>
      <c r="G101" s="131"/>
      <c r="H101" s="131"/>
      <c r="I101" s="131"/>
      <c r="J101" s="131"/>
      <c r="K101" s="128"/>
      <c r="L101" s="131"/>
      <c r="M101" s="131"/>
      <c r="N101" s="131"/>
      <c r="O101" s="131"/>
      <c r="P101" s="131"/>
      <c r="Q101" s="128">
        <f t="shared" si="129"/>
        <v>0</v>
      </c>
      <c r="R101" s="128">
        <f t="shared" si="130"/>
        <v>0</v>
      </c>
    </row>
    <row r="102" spans="1:18" ht="30.6" x14ac:dyDescent="0.3">
      <c r="A102" s="40" t="str">
        <f>'P1_Planirane količine VU '!$A$10</f>
        <v>O.Q.3.</v>
      </c>
      <c r="B102"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02" s="46"/>
      <c r="D102" s="46"/>
      <c r="E102" s="46"/>
      <c r="F102" s="46"/>
      <c r="G102" s="166" t="e">
        <f>'P1_Planirane količine VU '!$F$10</f>
        <v>#DIV/0!</v>
      </c>
      <c r="H102" s="166" t="e">
        <f>'P1_Planirane količine VU '!$G$10</f>
        <v>#DIV/0!</v>
      </c>
      <c r="I102" s="166" t="e">
        <f>'P1_Planirane količine VU '!$H$10</f>
        <v>#DIV/0!</v>
      </c>
      <c r="J102" s="166" t="e">
        <f>'P1_Planirane količine VU '!$I$10</f>
        <v>#DIV/0!</v>
      </c>
      <c r="K102" s="128">
        <f>K96</f>
        <v>0</v>
      </c>
      <c r="L102" s="166">
        <f>'P1_Planirane količine VU '!$K$10</f>
        <v>0</v>
      </c>
      <c r="M102" s="166" t="e">
        <f>'P1_Planirane količine VU '!$L$10</f>
        <v>#DIV/0!</v>
      </c>
      <c r="N102" s="166" t="e">
        <f>'P1_Planirane količine VU '!$M$10</f>
        <v>#DIV/0!</v>
      </c>
      <c r="O102" s="166" t="e">
        <f>'P1_Planirane količine VU '!$N$10</f>
        <v>#DIV/0!</v>
      </c>
      <c r="P102" s="166" t="e">
        <f>'P1_Planirane količine VU '!$O$10</f>
        <v>#DIV/0!</v>
      </c>
      <c r="Q102" s="166" t="e">
        <f>'P1_Planirane količine VU '!$P$10</f>
        <v>#DIV/0!</v>
      </c>
      <c r="R102" s="166" t="e">
        <f>'P1_Planirane količine VU '!$Q$10</f>
        <v>#DIV/0!</v>
      </c>
    </row>
    <row r="103" spans="1:18" ht="61.2" x14ac:dyDescent="0.3">
      <c r="A103" s="162" t="s">
        <v>337</v>
      </c>
      <c r="B103" s="39" t="s">
        <v>873</v>
      </c>
      <c r="C103" s="46" t="s">
        <v>64</v>
      </c>
      <c r="D103" s="46" t="str">
        <f>D92</f>
        <v>PFT</v>
      </c>
      <c r="E103" s="46" t="str">
        <f>E92</f>
        <v>PIT</v>
      </c>
      <c r="F103" s="46" t="s">
        <v>67</v>
      </c>
      <c r="G103" s="78" t="e">
        <f>G102*G101</f>
        <v>#DIV/0!</v>
      </c>
      <c r="H103" s="78" t="e">
        <f t="shared" ref="H103" si="139">H102*H101</f>
        <v>#DIV/0!</v>
      </c>
      <c r="I103" s="78" t="e">
        <f t="shared" ref="I103" si="140">I102*I101</f>
        <v>#DIV/0!</v>
      </c>
      <c r="J103" s="78" t="e">
        <f t="shared" ref="J103" si="141">J102*J101</f>
        <v>#DIV/0!</v>
      </c>
      <c r="K103" s="46">
        <f>K92</f>
        <v>0</v>
      </c>
      <c r="L103" s="78">
        <f>L101*L102</f>
        <v>0</v>
      </c>
      <c r="M103" s="78" t="e">
        <f t="shared" ref="M103" si="142">M101*M102</f>
        <v>#DIV/0!</v>
      </c>
      <c r="N103" s="78" t="e">
        <f t="shared" ref="N103" si="143">N101*N102</f>
        <v>#DIV/0!</v>
      </c>
      <c r="O103" s="78" t="e">
        <f t="shared" ref="O103" si="144">O101*O102</f>
        <v>#DIV/0!</v>
      </c>
      <c r="P103" s="78" t="e">
        <f t="shared" ref="P103" si="145">P101*P102</f>
        <v>#DIV/0!</v>
      </c>
      <c r="Q103" s="128" t="e">
        <f t="shared" ref="Q103:Q110" si="146">SUM(M103:P103)/4</f>
        <v>#DIV/0!</v>
      </c>
      <c r="R103" s="128" t="e">
        <f t="shared" ref="R103:R110" si="147">SUM(M103:Q103)</f>
        <v>#DIV/0!</v>
      </c>
    </row>
    <row r="104" spans="1:18" ht="40.799999999999997" x14ac:dyDescent="0.3">
      <c r="A104" s="162" t="s">
        <v>338</v>
      </c>
      <c r="B104" s="39" t="s">
        <v>874</v>
      </c>
      <c r="C104" s="46" t="s">
        <v>64</v>
      </c>
      <c r="D104" s="46" t="str">
        <f>D92</f>
        <v>PFT</v>
      </c>
      <c r="E104" s="46" t="str">
        <f>E92</f>
        <v>PIT</v>
      </c>
      <c r="F104" s="46" t="s">
        <v>67</v>
      </c>
      <c r="G104" s="78" t="e">
        <f>G100-G103</f>
        <v>#DIV/0!</v>
      </c>
      <c r="H104" s="78" t="e">
        <f t="shared" ref="H104" si="148">H100-H103</f>
        <v>#DIV/0!</v>
      </c>
      <c r="I104" s="78" t="e">
        <f t="shared" ref="I104" si="149">I100-I103</f>
        <v>#DIV/0!</v>
      </c>
      <c r="J104" s="78" t="e">
        <f t="shared" ref="J104" si="150">J100-J103</f>
        <v>#DIV/0!</v>
      </c>
      <c r="K104" s="46">
        <f>K92</f>
        <v>0</v>
      </c>
      <c r="L104" s="78">
        <f>L100-L103</f>
        <v>0</v>
      </c>
      <c r="M104" s="78" t="e">
        <f t="shared" ref="M104" si="151">M100-M103</f>
        <v>#DIV/0!</v>
      </c>
      <c r="N104" s="78" t="e">
        <f t="shared" ref="N104" si="152">N100-N103</f>
        <v>#DIV/0!</v>
      </c>
      <c r="O104" s="78" t="e">
        <f t="shared" ref="O104" si="153">O100-O103</f>
        <v>#DIV/0!</v>
      </c>
      <c r="P104" s="78" t="e">
        <f t="shared" ref="P104" si="154">P100-P103</f>
        <v>#DIV/0!</v>
      </c>
      <c r="Q104" s="128" t="e">
        <f t="shared" si="146"/>
        <v>#DIV/0!</v>
      </c>
      <c r="R104" s="128" t="e">
        <f t="shared" si="147"/>
        <v>#DIV/0!</v>
      </c>
    </row>
    <row r="105" spans="1:18" x14ac:dyDescent="0.3">
      <c r="A105" s="167"/>
      <c r="B105" s="141" t="s">
        <v>214</v>
      </c>
      <c r="C105" s="46"/>
      <c r="D105" s="46"/>
      <c r="E105" s="46"/>
      <c r="F105" s="46"/>
      <c r="G105" s="128"/>
      <c r="H105" s="128"/>
      <c r="I105" s="128"/>
      <c r="J105" s="128"/>
      <c r="K105" s="128"/>
      <c r="L105" s="128"/>
      <c r="M105" s="128"/>
      <c r="N105" s="128"/>
      <c r="O105" s="128"/>
      <c r="P105" s="128"/>
      <c r="Q105" s="128">
        <f t="shared" si="146"/>
        <v>0</v>
      </c>
      <c r="R105" s="128">
        <f t="shared" si="147"/>
        <v>0</v>
      </c>
    </row>
    <row r="106" spans="1:18" ht="40.799999999999997" x14ac:dyDescent="0.3">
      <c r="A106" s="162" t="s">
        <v>525</v>
      </c>
      <c r="B106" s="39" t="s">
        <v>231</v>
      </c>
      <c r="C106" s="46" t="s">
        <v>64</v>
      </c>
      <c r="D106" s="46" t="str">
        <f>D92</f>
        <v>PFT</v>
      </c>
      <c r="E106" s="46" t="str">
        <f>'Šifrarnik za kat. OPEX-a'!B11</f>
        <v>PNIT</v>
      </c>
      <c r="F106" s="46" t="s">
        <v>67</v>
      </c>
      <c r="G106" s="128"/>
      <c r="H106" s="128"/>
      <c r="I106" s="128"/>
      <c r="J106" s="128"/>
      <c r="K106" s="46">
        <f>'Šifrarnik za kat. OPEX-a'!F11</f>
        <v>0</v>
      </c>
      <c r="L106" s="128"/>
      <c r="M106" s="128"/>
      <c r="N106" s="128"/>
      <c r="O106" s="128"/>
      <c r="P106" s="128"/>
      <c r="Q106" s="128">
        <f t="shared" si="146"/>
        <v>0</v>
      </c>
      <c r="R106" s="128">
        <f t="shared" si="147"/>
        <v>0</v>
      </c>
    </row>
    <row r="107" spans="1:18" ht="30.6" x14ac:dyDescent="0.3">
      <c r="A107" s="130" t="str">
        <f>'P2_Kategorizacija OPEX-a'!A31</f>
        <v>1.2.2.2.3.2.2.</v>
      </c>
      <c r="B107" s="39" t="str">
        <f>'P2_Kategorizacija OPEX-a'!B31</f>
        <v>Troškovi nesučeljene amortizacije ostale dugotrajne materijalne imovine povezane s vodnim uslugama (npr. fotonaponske elektrane i drugo) i to najmanje 0% troškova, a najviše 75% troškova koji se obračunavaju u varijabilnim operativnim troškovima, (UPISATI) _____%</v>
      </c>
      <c r="C107" s="46"/>
      <c r="D107" s="46" t="str">
        <f>'P2_Kategorizacija OPEX-a'!D31</f>
        <v>PIVT</v>
      </c>
      <c r="E107" s="46" t="str">
        <f>'P2_Kategorizacija OPEX-a'!E31</f>
        <v>PIT</v>
      </c>
      <c r="F107" s="46" t="s">
        <v>67</v>
      </c>
      <c r="G107" s="131"/>
      <c r="H107" s="131"/>
      <c r="I107" s="131"/>
      <c r="J107" s="131"/>
      <c r="K107" s="46">
        <f>'P2_Kategorizacija OPEX-a'!F31</f>
        <v>0</v>
      </c>
      <c r="L107" s="131"/>
      <c r="M107" s="131"/>
      <c r="N107" s="131"/>
      <c r="O107" s="131"/>
      <c r="P107" s="131"/>
      <c r="Q107" s="128">
        <f t="shared" si="146"/>
        <v>0</v>
      </c>
      <c r="R107" s="128">
        <f t="shared" si="147"/>
        <v>0</v>
      </c>
    </row>
    <row r="108" spans="1:18" x14ac:dyDescent="0.3">
      <c r="A108" s="163"/>
      <c r="B108" s="164" t="s">
        <v>215</v>
      </c>
      <c r="C108" s="46"/>
      <c r="D108" s="46"/>
      <c r="E108" s="46"/>
      <c r="F108" s="46"/>
      <c r="G108" s="131"/>
      <c r="H108" s="131"/>
      <c r="I108" s="131"/>
      <c r="J108" s="131"/>
      <c r="K108" s="128"/>
      <c r="L108" s="131"/>
      <c r="M108" s="131"/>
      <c r="N108" s="131"/>
      <c r="O108" s="131"/>
      <c r="P108" s="131"/>
      <c r="Q108" s="128">
        <f t="shared" si="146"/>
        <v>0</v>
      </c>
      <c r="R108" s="128">
        <f t="shared" si="147"/>
        <v>0</v>
      </c>
    </row>
    <row r="109" spans="1:18" ht="30.6" x14ac:dyDescent="0.3">
      <c r="A109" s="40"/>
      <c r="B109" s="39" t="s">
        <v>232</v>
      </c>
      <c r="C109" s="46"/>
      <c r="D109" s="46"/>
      <c r="E109" s="46"/>
      <c r="F109" s="46"/>
      <c r="G109" s="131"/>
      <c r="H109" s="131"/>
      <c r="I109" s="131"/>
      <c r="J109" s="131"/>
      <c r="K109" s="128"/>
      <c r="L109" s="131"/>
      <c r="M109" s="131"/>
      <c r="N109" s="131"/>
      <c r="O109" s="131"/>
      <c r="P109" s="131"/>
      <c r="Q109" s="128">
        <f t="shared" si="146"/>
        <v>0</v>
      </c>
      <c r="R109" s="128">
        <f t="shared" si="147"/>
        <v>0</v>
      </c>
    </row>
    <row r="110" spans="1:18" ht="40.799999999999997" x14ac:dyDescent="0.3">
      <c r="A110" s="40"/>
      <c r="B110" s="39" t="s">
        <v>696</v>
      </c>
      <c r="C110" s="46"/>
      <c r="D110" s="46"/>
      <c r="E110" s="46"/>
      <c r="F110" s="46"/>
      <c r="G110" s="131"/>
      <c r="H110" s="131"/>
      <c r="I110" s="131"/>
      <c r="J110" s="131"/>
      <c r="K110" s="128"/>
      <c r="L110" s="131"/>
      <c r="M110" s="131"/>
      <c r="N110" s="131"/>
      <c r="O110" s="131"/>
      <c r="P110" s="131"/>
      <c r="Q110" s="128">
        <f t="shared" si="146"/>
        <v>0</v>
      </c>
      <c r="R110" s="128">
        <f t="shared" si="147"/>
        <v>0</v>
      </c>
    </row>
    <row r="111" spans="1:18" ht="30.6" x14ac:dyDescent="0.3">
      <c r="A111" s="40" t="str">
        <f>'P1_Planirane količine VU '!$A$5</f>
        <v>V.Q.3.</v>
      </c>
      <c r="B111"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11" s="46"/>
      <c r="D111" s="46"/>
      <c r="E111" s="46"/>
      <c r="F111" s="46"/>
      <c r="G111" s="166" t="e">
        <f>'P1_Planirane količine VU '!$F$5</f>
        <v>#DIV/0!</v>
      </c>
      <c r="H111" s="166" t="e">
        <f>'P1_Planirane količine VU '!$G$5</f>
        <v>#DIV/0!</v>
      </c>
      <c r="I111" s="166" t="e">
        <f>'P1_Planirane količine VU '!$H$5</f>
        <v>#DIV/0!</v>
      </c>
      <c r="J111" s="166" t="e">
        <f>'P1_Planirane količine VU '!$I$5</f>
        <v>#DIV/0!</v>
      </c>
      <c r="K111" s="128">
        <f>'P1_Planirane količine VU '!$J$5</f>
        <v>0</v>
      </c>
      <c r="L111" s="166">
        <f>'P1_Planirane količine VU '!$K$5</f>
        <v>0</v>
      </c>
      <c r="M111" s="166" t="e">
        <f>'P1_Planirane količine VU '!$L$5</f>
        <v>#DIV/0!</v>
      </c>
      <c r="N111" s="166" t="e">
        <f>'P1_Planirane količine VU '!$M$5</f>
        <v>#DIV/0!</v>
      </c>
      <c r="O111" s="166" t="e">
        <f>'P1_Planirane količine VU '!$N$5</f>
        <v>#DIV/0!</v>
      </c>
      <c r="P111" s="166" t="e">
        <f>'P1_Planirane količine VU '!$O$5</f>
        <v>#DIV/0!</v>
      </c>
      <c r="Q111" s="166" t="e">
        <f>'P1_Planirane količine VU '!$P$5</f>
        <v>#DIV/0!</v>
      </c>
      <c r="R111" s="166" t="e">
        <f>'P1_Planirane količine VU '!$Q$5</f>
        <v>#DIV/0!</v>
      </c>
    </row>
    <row r="112" spans="1:18" ht="40.799999999999997" x14ac:dyDescent="0.3">
      <c r="A112" s="162" t="s">
        <v>339</v>
      </c>
      <c r="B112" s="39" t="s">
        <v>875</v>
      </c>
      <c r="C112" s="46" t="s">
        <v>64</v>
      </c>
      <c r="D112" s="46" t="str">
        <f>D107</f>
        <v>PIVT</v>
      </c>
      <c r="E112" s="46" t="str">
        <f>E107</f>
        <v>PIT</v>
      </c>
      <c r="F112" s="46" t="s">
        <v>67</v>
      </c>
      <c r="G112" s="78" t="e">
        <f>G111*G110</f>
        <v>#DIV/0!</v>
      </c>
      <c r="H112" s="78" t="e">
        <f t="shared" ref="H112" si="155">H111*H110</f>
        <v>#DIV/0!</v>
      </c>
      <c r="I112" s="78" t="e">
        <f t="shared" ref="I112" si="156">I111*I110</f>
        <v>#DIV/0!</v>
      </c>
      <c r="J112" s="78" t="e">
        <f t="shared" ref="J112" si="157">J111*J110</f>
        <v>#DIV/0!</v>
      </c>
      <c r="K112" s="78">
        <f>K107</f>
        <v>0</v>
      </c>
      <c r="L112" s="78">
        <f t="shared" ref="L112" si="158">L111*L110</f>
        <v>0</v>
      </c>
      <c r="M112" s="78" t="e">
        <f t="shared" ref="M112" si="159">M111*M110</f>
        <v>#DIV/0!</v>
      </c>
      <c r="N112" s="78" t="e">
        <f t="shared" ref="N112" si="160">N111*N110</f>
        <v>#DIV/0!</v>
      </c>
      <c r="O112" s="78" t="e">
        <f t="shared" ref="O112" si="161">O111*O110</f>
        <v>#DIV/0!</v>
      </c>
      <c r="P112" s="78" t="e">
        <f t="shared" ref="P112" si="162">P111*P110</f>
        <v>#DIV/0!</v>
      </c>
      <c r="Q112" s="128" t="e">
        <f t="shared" ref="Q112:Q116" si="163">SUM(M112:P112)/4</f>
        <v>#DIV/0!</v>
      </c>
      <c r="R112" s="128" t="e">
        <f t="shared" ref="R112:R116" si="164">SUM(M112:Q112)</f>
        <v>#DIV/0!</v>
      </c>
    </row>
    <row r="113" spans="1:18" ht="40.799999999999997" x14ac:dyDescent="0.3">
      <c r="A113" s="162" t="s">
        <v>340</v>
      </c>
      <c r="B113" s="39" t="s">
        <v>876</v>
      </c>
      <c r="C113" s="46" t="s">
        <v>64</v>
      </c>
      <c r="D113" s="46" t="str">
        <f>D107</f>
        <v>PIVT</v>
      </c>
      <c r="E113" s="46" t="str">
        <f>E107</f>
        <v>PIT</v>
      </c>
      <c r="F113" s="46" t="s">
        <v>67</v>
      </c>
      <c r="G113" s="78" t="e">
        <f>G109-G112</f>
        <v>#DIV/0!</v>
      </c>
      <c r="H113" s="78" t="e">
        <f t="shared" ref="H113" si="165">H109-H112</f>
        <v>#DIV/0!</v>
      </c>
      <c r="I113" s="78" t="e">
        <f t="shared" ref="I113" si="166">I109-I112</f>
        <v>#DIV/0!</v>
      </c>
      <c r="J113" s="78" t="e">
        <f t="shared" ref="J113" si="167">J109-J112</f>
        <v>#DIV/0!</v>
      </c>
      <c r="K113" s="78">
        <f>K107</f>
        <v>0</v>
      </c>
      <c r="L113" s="78">
        <f t="shared" ref="L113" si="168">L109-L112</f>
        <v>0</v>
      </c>
      <c r="M113" s="78" t="e">
        <f t="shared" ref="M113" si="169">M109-M112</f>
        <v>#DIV/0!</v>
      </c>
      <c r="N113" s="78" t="e">
        <f t="shared" ref="N113" si="170">N109-N112</f>
        <v>#DIV/0!</v>
      </c>
      <c r="O113" s="78" t="e">
        <f t="shared" ref="O113" si="171">O109-O112</f>
        <v>#DIV/0!</v>
      </c>
      <c r="P113" s="78" t="e">
        <f t="shared" ref="P113" si="172">P109-P112</f>
        <v>#DIV/0!</v>
      </c>
      <c r="Q113" s="128" t="e">
        <f t="shared" si="163"/>
        <v>#DIV/0!</v>
      </c>
      <c r="R113" s="128" t="e">
        <f t="shared" si="164"/>
        <v>#DIV/0!</v>
      </c>
    </row>
    <row r="114" spans="1:18" x14ac:dyDescent="0.3">
      <c r="A114" s="163"/>
      <c r="B114" s="164" t="s">
        <v>213</v>
      </c>
      <c r="C114" s="46"/>
      <c r="D114" s="46"/>
      <c r="E114" s="46"/>
      <c r="F114" s="46"/>
      <c r="G114" s="131"/>
      <c r="H114" s="131"/>
      <c r="I114" s="131"/>
      <c r="J114" s="131"/>
      <c r="K114" s="128"/>
      <c r="L114" s="131"/>
      <c r="M114" s="131"/>
      <c r="N114" s="131"/>
      <c r="O114" s="131"/>
      <c r="P114" s="131"/>
      <c r="Q114" s="128">
        <f t="shared" si="163"/>
        <v>0</v>
      </c>
      <c r="R114" s="128">
        <f t="shared" si="164"/>
        <v>0</v>
      </c>
    </row>
    <row r="115" spans="1:18" ht="40.799999999999997" x14ac:dyDescent="0.3">
      <c r="A115" s="40"/>
      <c r="B115" s="39" t="s">
        <v>233</v>
      </c>
      <c r="C115" s="46"/>
      <c r="D115" s="46"/>
      <c r="E115" s="46"/>
      <c r="F115" s="46"/>
      <c r="G115" s="131"/>
      <c r="H115" s="131"/>
      <c r="I115" s="131"/>
      <c r="J115" s="131"/>
      <c r="K115" s="128"/>
      <c r="L115" s="131"/>
      <c r="M115" s="131"/>
      <c r="N115" s="131"/>
      <c r="O115" s="131"/>
      <c r="P115" s="131"/>
      <c r="Q115" s="128">
        <f t="shared" si="163"/>
        <v>0</v>
      </c>
      <c r="R115" s="128">
        <f t="shared" si="164"/>
        <v>0</v>
      </c>
    </row>
    <row r="116" spans="1:18" ht="61.2" x14ac:dyDescent="0.3">
      <c r="A116" s="40"/>
      <c r="B116" s="39" t="s">
        <v>234</v>
      </c>
      <c r="C116" s="46"/>
      <c r="D116" s="46"/>
      <c r="E116" s="46"/>
      <c r="F116" s="46"/>
      <c r="G116" s="131"/>
      <c r="H116" s="131"/>
      <c r="I116" s="131"/>
      <c r="J116" s="131"/>
      <c r="K116" s="128"/>
      <c r="L116" s="131"/>
      <c r="M116" s="131"/>
      <c r="N116" s="131"/>
      <c r="O116" s="131"/>
      <c r="P116" s="131"/>
      <c r="Q116" s="128">
        <f t="shared" si="163"/>
        <v>0</v>
      </c>
      <c r="R116" s="128">
        <f t="shared" si="164"/>
        <v>0</v>
      </c>
    </row>
    <row r="117" spans="1:18" ht="30.6" x14ac:dyDescent="0.3">
      <c r="A117" s="40" t="str">
        <f>'P1_Planirane količine VU '!$A$10</f>
        <v>O.Q.3.</v>
      </c>
      <c r="B117"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17" s="46"/>
      <c r="D117" s="46"/>
      <c r="E117" s="46"/>
      <c r="F117" s="46"/>
      <c r="G117" s="166" t="e">
        <f>'P1_Planirane količine VU '!$F$10</f>
        <v>#DIV/0!</v>
      </c>
      <c r="H117" s="166" t="e">
        <f>'P1_Planirane količine VU '!$G$10</f>
        <v>#DIV/0!</v>
      </c>
      <c r="I117" s="166" t="e">
        <f>'P1_Planirane količine VU '!$H$10</f>
        <v>#DIV/0!</v>
      </c>
      <c r="J117" s="166" t="e">
        <f>'P1_Planirane količine VU '!$I$10</f>
        <v>#DIV/0!</v>
      </c>
      <c r="K117" s="128">
        <f>K112</f>
        <v>0</v>
      </c>
      <c r="L117" s="166">
        <f>'P1_Planirane količine VU '!$K$10</f>
        <v>0</v>
      </c>
      <c r="M117" s="166" t="e">
        <f>'P1_Planirane količine VU '!$L$10</f>
        <v>#DIV/0!</v>
      </c>
      <c r="N117" s="166" t="e">
        <f>'P1_Planirane količine VU '!$M$10</f>
        <v>#DIV/0!</v>
      </c>
      <c r="O117" s="166" t="e">
        <f>'P1_Planirane količine VU '!$N$10</f>
        <v>#DIV/0!</v>
      </c>
      <c r="P117" s="166" t="e">
        <f>'P1_Planirane količine VU '!$O$10</f>
        <v>#DIV/0!</v>
      </c>
      <c r="Q117" s="166" t="e">
        <f>'P1_Planirane količine VU '!$P$10</f>
        <v>#DIV/0!</v>
      </c>
      <c r="R117" s="166" t="e">
        <f>'P1_Planirane količine VU '!$Q$10</f>
        <v>#DIV/0!</v>
      </c>
    </row>
    <row r="118" spans="1:18" ht="61.2" x14ac:dyDescent="0.3">
      <c r="A118" s="162" t="s">
        <v>341</v>
      </c>
      <c r="B118" s="39" t="s">
        <v>877</v>
      </c>
      <c r="C118" s="46" t="s">
        <v>64</v>
      </c>
      <c r="D118" s="46" t="str">
        <f>D107</f>
        <v>PIVT</v>
      </c>
      <c r="E118" s="46" t="str">
        <f>E107</f>
        <v>PIT</v>
      </c>
      <c r="F118" s="46" t="s">
        <v>67</v>
      </c>
      <c r="G118" s="78" t="e">
        <f>G117*G116</f>
        <v>#DIV/0!</v>
      </c>
      <c r="H118" s="78" t="e">
        <f t="shared" ref="H118" si="173">H117*H116</f>
        <v>#DIV/0!</v>
      </c>
      <c r="I118" s="78" t="e">
        <f t="shared" ref="I118" si="174">I117*I116</f>
        <v>#DIV/0!</v>
      </c>
      <c r="J118" s="78" t="e">
        <f t="shared" ref="J118" si="175">J117*J116</f>
        <v>#DIV/0!</v>
      </c>
      <c r="K118" s="46">
        <f>K107</f>
        <v>0</v>
      </c>
      <c r="L118" s="78">
        <f>L116*L117</f>
        <v>0</v>
      </c>
      <c r="M118" s="78" t="e">
        <f t="shared" ref="M118" si="176">M116*M117</f>
        <v>#DIV/0!</v>
      </c>
      <c r="N118" s="78" t="e">
        <f t="shared" ref="N118" si="177">N116*N117</f>
        <v>#DIV/0!</v>
      </c>
      <c r="O118" s="78" t="e">
        <f t="shared" ref="O118" si="178">O116*O117</f>
        <v>#DIV/0!</v>
      </c>
      <c r="P118" s="78" t="e">
        <f t="shared" ref="P118" si="179">P116*P117</f>
        <v>#DIV/0!</v>
      </c>
      <c r="Q118" s="128" t="e">
        <f t="shared" ref="Q118:Q126" si="180">SUM(M118:P118)/4</f>
        <v>#DIV/0!</v>
      </c>
      <c r="R118" s="128" t="e">
        <f t="shared" ref="R118:R126" si="181">SUM(M118:Q118)</f>
        <v>#DIV/0!</v>
      </c>
    </row>
    <row r="119" spans="1:18" ht="51" x14ac:dyDescent="0.3">
      <c r="A119" s="162" t="s">
        <v>342</v>
      </c>
      <c r="B119" s="39" t="s">
        <v>878</v>
      </c>
      <c r="C119" s="46" t="s">
        <v>64</v>
      </c>
      <c r="D119" s="46" t="str">
        <f>D107</f>
        <v>PIVT</v>
      </c>
      <c r="E119" s="46" t="str">
        <f>E107</f>
        <v>PIT</v>
      </c>
      <c r="F119" s="46" t="s">
        <v>67</v>
      </c>
      <c r="G119" s="78" t="e">
        <f>G115-G118</f>
        <v>#DIV/0!</v>
      </c>
      <c r="H119" s="78" t="e">
        <f t="shared" ref="H119" si="182">H115-H118</f>
        <v>#DIV/0!</v>
      </c>
      <c r="I119" s="78" t="e">
        <f t="shared" ref="I119" si="183">I115-I118</f>
        <v>#DIV/0!</v>
      </c>
      <c r="J119" s="78" t="e">
        <f t="shared" ref="J119" si="184">J115-J118</f>
        <v>#DIV/0!</v>
      </c>
      <c r="K119" s="46">
        <f>K107</f>
        <v>0</v>
      </c>
      <c r="L119" s="78">
        <f>L115-L118</f>
        <v>0</v>
      </c>
      <c r="M119" s="78" t="e">
        <f t="shared" ref="M119" si="185">M115-M118</f>
        <v>#DIV/0!</v>
      </c>
      <c r="N119" s="78" t="e">
        <f t="shared" ref="N119" si="186">N115-N118</f>
        <v>#DIV/0!</v>
      </c>
      <c r="O119" s="78" t="e">
        <f t="shared" ref="O119" si="187">O115-O118</f>
        <v>#DIV/0!</v>
      </c>
      <c r="P119" s="78" t="e">
        <f t="shared" ref="P119" si="188">P115-P118</f>
        <v>#DIV/0!</v>
      </c>
      <c r="Q119" s="128" t="e">
        <f t="shared" si="180"/>
        <v>#DIV/0!</v>
      </c>
      <c r="R119" s="128" t="e">
        <f t="shared" si="181"/>
        <v>#DIV/0!</v>
      </c>
    </row>
    <row r="120" spans="1:18" x14ac:dyDescent="0.3">
      <c r="A120" s="163"/>
      <c r="B120" s="164" t="s">
        <v>214</v>
      </c>
      <c r="C120" s="46"/>
      <c r="D120" s="46"/>
      <c r="E120" s="46"/>
      <c r="F120" s="46"/>
      <c r="G120" s="131"/>
      <c r="H120" s="131"/>
      <c r="I120" s="131"/>
      <c r="J120" s="131"/>
      <c r="K120" s="128"/>
      <c r="L120" s="131"/>
      <c r="M120" s="131"/>
      <c r="N120" s="131"/>
      <c r="O120" s="131"/>
      <c r="P120" s="131"/>
      <c r="Q120" s="128">
        <f t="shared" si="180"/>
        <v>0</v>
      </c>
      <c r="R120" s="128">
        <f t="shared" si="181"/>
        <v>0</v>
      </c>
    </row>
    <row r="121" spans="1:18" ht="40.799999999999997" x14ac:dyDescent="0.3">
      <c r="A121" s="162" t="s">
        <v>522</v>
      </c>
      <c r="B121" s="39" t="s">
        <v>235</v>
      </c>
      <c r="C121" s="46" t="s">
        <v>64</v>
      </c>
      <c r="D121" s="46" t="str">
        <f>D107</f>
        <v>PIVT</v>
      </c>
      <c r="E121" s="46" t="str">
        <f>'Šifrarnik za kat. OPEX-a'!B11</f>
        <v>PNIT</v>
      </c>
      <c r="F121" s="46" t="s">
        <v>67</v>
      </c>
      <c r="G121" s="131"/>
      <c r="H121" s="131"/>
      <c r="I121" s="131"/>
      <c r="J121" s="131"/>
      <c r="K121" s="46">
        <f>'Šifrarnik za kat. OPEX-a'!F11</f>
        <v>0</v>
      </c>
      <c r="L121" s="131"/>
      <c r="M121" s="131"/>
      <c r="N121" s="131"/>
      <c r="O121" s="131"/>
      <c r="P121" s="131"/>
      <c r="Q121" s="128">
        <f t="shared" si="180"/>
        <v>0</v>
      </c>
      <c r="R121" s="128">
        <f t="shared" si="181"/>
        <v>0</v>
      </c>
    </row>
    <row r="122" spans="1:18" x14ac:dyDescent="0.3">
      <c r="A122" s="160" t="str">
        <f>'P2_Kategorizacija OPEX-a'!A32</f>
        <v>2.</v>
      </c>
      <c r="B122" s="161" t="str">
        <f>'P2_Kategorizacija OPEX-a'!B32</f>
        <v>Materijalni troškovi</v>
      </c>
      <c r="C122" s="46"/>
      <c r="D122" s="46"/>
      <c r="E122" s="46"/>
      <c r="F122" s="46"/>
      <c r="G122" s="131"/>
      <c r="H122" s="131"/>
      <c r="I122" s="131"/>
      <c r="J122" s="131"/>
      <c r="K122" s="128"/>
      <c r="L122" s="131"/>
      <c r="M122" s="131"/>
      <c r="N122" s="131"/>
      <c r="O122" s="131"/>
      <c r="P122" s="131"/>
      <c r="Q122" s="128">
        <f t="shared" si="180"/>
        <v>0</v>
      </c>
      <c r="R122" s="128">
        <f t="shared" si="181"/>
        <v>0</v>
      </c>
    </row>
    <row r="123" spans="1:18" x14ac:dyDescent="0.3">
      <c r="A123" s="130" t="str">
        <f>'P2_Kategorizacija OPEX-a'!A33</f>
        <v>2.1.</v>
      </c>
      <c r="B123" s="39" t="str">
        <f>'P2_Kategorizacija OPEX-a'!B33</f>
        <v>Troškovi sirovina i materijala</v>
      </c>
      <c r="C123" s="46" t="s">
        <v>64</v>
      </c>
      <c r="D123" s="145" t="str">
        <f>'P2_Kategorizacija OPEX-a'!D33</f>
        <v>PIVT</v>
      </c>
      <c r="E123" s="145" t="str">
        <f>'P2_Kategorizacija OPEX-a'!E33</f>
        <v>OIT</v>
      </c>
      <c r="F123" s="46" t="s">
        <v>64</v>
      </c>
      <c r="G123" s="131"/>
      <c r="H123" s="131"/>
      <c r="I123" s="131"/>
      <c r="J123" s="131"/>
      <c r="K123" s="46">
        <f>'P2_Kategorizacija OPEX-a'!F33</f>
        <v>0</v>
      </c>
      <c r="L123" s="131"/>
      <c r="M123" s="131"/>
      <c r="N123" s="131"/>
      <c r="O123" s="131"/>
      <c r="P123" s="131"/>
      <c r="Q123" s="128">
        <f t="shared" si="180"/>
        <v>0</v>
      </c>
      <c r="R123" s="128">
        <f t="shared" si="181"/>
        <v>0</v>
      </c>
    </row>
    <row r="124" spans="1:18" x14ac:dyDescent="0.3">
      <c r="A124" s="163"/>
      <c r="B124" s="164" t="s">
        <v>215</v>
      </c>
      <c r="C124" s="46"/>
      <c r="D124" s="46"/>
      <c r="E124" s="46"/>
      <c r="F124" s="46"/>
      <c r="G124" s="131"/>
      <c r="H124" s="131"/>
      <c r="I124" s="131"/>
      <c r="J124" s="131"/>
      <c r="K124" s="128"/>
      <c r="L124" s="131"/>
      <c r="M124" s="131"/>
      <c r="N124" s="131"/>
      <c r="O124" s="131"/>
      <c r="P124" s="131"/>
      <c r="Q124" s="128">
        <f t="shared" si="180"/>
        <v>0</v>
      </c>
      <c r="R124" s="128">
        <f t="shared" si="181"/>
        <v>0</v>
      </c>
    </row>
    <row r="125" spans="1:18" x14ac:dyDescent="0.3">
      <c r="A125" s="40"/>
      <c r="B125" s="39" t="s">
        <v>264</v>
      </c>
      <c r="C125" s="46"/>
      <c r="D125" s="46"/>
      <c r="E125" s="46"/>
      <c r="F125" s="46"/>
      <c r="G125" s="131"/>
      <c r="H125" s="131"/>
      <c r="I125" s="131"/>
      <c r="J125" s="131"/>
      <c r="K125" s="128"/>
      <c r="L125" s="131"/>
      <c r="M125" s="131"/>
      <c r="N125" s="131"/>
      <c r="O125" s="131"/>
      <c r="P125" s="131"/>
      <c r="Q125" s="128">
        <f t="shared" si="180"/>
        <v>0</v>
      </c>
      <c r="R125" s="128">
        <f t="shared" si="181"/>
        <v>0</v>
      </c>
    </row>
    <row r="126" spans="1:18" ht="20.399999999999999" x14ac:dyDescent="0.3">
      <c r="A126" s="40"/>
      <c r="B126" s="39" t="s">
        <v>697</v>
      </c>
      <c r="C126" s="46"/>
      <c r="D126" s="46"/>
      <c r="E126" s="46"/>
      <c r="F126" s="46"/>
      <c r="G126" s="131"/>
      <c r="H126" s="131"/>
      <c r="I126" s="131"/>
      <c r="J126" s="131"/>
      <c r="K126" s="128"/>
      <c r="L126" s="131"/>
      <c r="M126" s="131"/>
      <c r="N126" s="131"/>
      <c r="O126" s="131"/>
      <c r="P126" s="131"/>
      <c r="Q126" s="128">
        <f t="shared" si="180"/>
        <v>0</v>
      </c>
      <c r="R126" s="128">
        <f t="shared" si="181"/>
        <v>0</v>
      </c>
    </row>
    <row r="127" spans="1:18" ht="30.6" x14ac:dyDescent="0.3">
      <c r="A127" s="40" t="str">
        <f>'P1_Planirane količine VU '!$A$5</f>
        <v>V.Q.3.</v>
      </c>
      <c r="B127"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27" s="46"/>
      <c r="D127" s="46"/>
      <c r="E127" s="46"/>
      <c r="F127" s="46"/>
      <c r="G127" s="166" t="e">
        <f>'P1_Planirane količine VU '!$F$5</f>
        <v>#DIV/0!</v>
      </c>
      <c r="H127" s="166" t="e">
        <f>'P1_Planirane količine VU '!$G$5</f>
        <v>#DIV/0!</v>
      </c>
      <c r="I127" s="166" t="e">
        <f>'P1_Planirane količine VU '!$H$5</f>
        <v>#DIV/0!</v>
      </c>
      <c r="J127" s="166" t="e">
        <f>'P1_Planirane količine VU '!$I$5</f>
        <v>#DIV/0!</v>
      </c>
      <c r="K127" s="128">
        <f>'P1_Planirane količine VU '!$J$5</f>
        <v>0</v>
      </c>
      <c r="L127" s="166">
        <f>'P1_Planirane količine VU '!$K$5</f>
        <v>0</v>
      </c>
      <c r="M127" s="166" t="e">
        <f>'P1_Planirane količine VU '!$L$5</f>
        <v>#DIV/0!</v>
      </c>
      <c r="N127" s="166" t="e">
        <f>'P1_Planirane količine VU '!$M$5</f>
        <v>#DIV/0!</v>
      </c>
      <c r="O127" s="166" t="e">
        <f>'P1_Planirane količine VU '!$N$5</f>
        <v>#DIV/0!</v>
      </c>
      <c r="P127" s="166" t="e">
        <f>'P1_Planirane količine VU '!$O$5</f>
        <v>#DIV/0!</v>
      </c>
      <c r="Q127" s="166" t="e">
        <f>'P1_Planirane količine VU '!$P$5</f>
        <v>#DIV/0!</v>
      </c>
      <c r="R127" s="166" t="e">
        <f>'P1_Planirane količine VU '!$Q$5</f>
        <v>#DIV/0!</v>
      </c>
    </row>
    <row r="128" spans="1:18" ht="20.399999999999999" x14ac:dyDescent="0.3">
      <c r="A128" s="162" t="s">
        <v>343</v>
      </c>
      <c r="B128" s="39" t="s">
        <v>879</v>
      </c>
      <c r="C128" s="46" t="s">
        <v>64</v>
      </c>
      <c r="D128" s="145" t="str">
        <f>D123</f>
        <v>PIVT</v>
      </c>
      <c r="E128" s="145" t="str">
        <f>E123</f>
        <v>OIT</v>
      </c>
      <c r="F128" s="46" t="s">
        <v>64</v>
      </c>
      <c r="G128" s="78" t="e">
        <f>G127*G126</f>
        <v>#DIV/0!</v>
      </c>
      <c r="H128" s="78" t="e">
        <f t="shared" ref="H128" si="189">H127*H126</f>
        <v>#DIV/0!</v>
      </c>
      <c r="I128" s="78" t="e">
        <f t="shared" ref="I128" si="190">I127*I126</f>
        <v>#DIV/0!</v>
      </c>
      <c r="J128" s="78" t="e">
        <f t="shared" ref="J128" si="191">J127*J126</f>
        <v>#DIV/0!</v>
      </c>
      <c r="K128" s="78">
        <f>K123</f>
        <v>0</v>
      </c>
      <c r="L128" s="78">
        <f t="shared" ref="L128" si="192">L127*L126</f>
        <v>0</v>
      </c>
      <c r="M128" s="78" t="e">
        <f t="shared" ref="M128" si="193">M127*M126</f>
        <v>#DIV/0!</v>
      </c>
      <c r="N128" s="78" t="e">
        <f t="shared" ref="N128" si="194">N127*N126</f>
        <v>#DIV/0!</v>
      </c>
      <c r="O128" s="78" t="e">
        <f t="shared" ref="O128" si="195">O127*O126</f>
        <v>#DIV/0!</v>
      </c>
      <c r="P128" s="78" t="e">
        <f t="shared" ref="P128" si="196">P127*P126</f>
        <v>#DIV/0!</v>
      </c>
      <c r="Q128" s="128" t="e">
        <f t="shared" ref="Q128:Q132" si="197">SUM(M128:P128)/4</f>
        <v>#DIV/0!</v>
      </c>
      <c r="R128" s="128" t="e">
        <f t="shared" ref="R128:R132" si="198">SUM(M128:Q128)</f>
        <v>#DIV/0!</v>
      </c>
    </row>
    <row r="129" spans="1:18" x14ac:dyDescent="0.3">
      <c r="A129" s="162" t="s">
        <v>345</v>
      </c>
      <c r="B129" s="39" t="s">
        <v>880</v>
      </c>
      <c r="C129" s="46" t="s">
        <v>64</v>
      </c>
      <c r="D129" s="145" t="str">
        <f>D123</f>
        <v>PIVT</v>
      </c>
      <c r="E129" s="145" t="str">
        <f>E123</f>
        <v>OIT</v>
      </c>
      <c r="F129" s="46" t="s">
        <v>64</v>
      </c>
      <c r="G129" s="78" t="e">
        <f>G125-G128</f>
        <v>#DIV/0!</v>
      </c>
      <c r="H129" s="78" t="e">
        <f t="shared" ref="H129" si="199">H125-H128</f>
        <v>#DIV/0!</v>
      </c>
      <c r="I129" s="78" t="e">
        <f t="shared" ref="I129" si="200">I125-I128</f>
        <v>#DIV/0!</v>
      </c>
      <c r="J129" s="78" t="e">
        <f t="shared" ref="J129" si="201">J125-J128</f>
        <v>#DIV/0!</v>
      </c>
      <c r="K129" s="78">
        <f>K123</f>
        <v>0</v>
      </c>
      <c r="L129" s="78">
        <f t="shared" ref="L129" si="202">L125-L128</f>
        <v>0</v>
      </c>
      <c r="M129" s="78" t="e">
        <f t="shared" ref="M129" si="203">M125-M128</f>
        <v>#DIV/0!</v>
      </c>
      <c r="N129" s="78" t="e">
        <f t="shared" ref="N129" si="204">N125-N128</f>
        <v>#DIV/0!</v>
      </c>
      <c r="O129" s="78" t="e">
        <f t="shared" ref="O129" si="205">O125-O128</f>
        <v>#DIV/0!</v>
      </c>
      <c r="P129" s="78" t="e">
        <f t="shared" ref="P129" si="206">P125-P128</f>
        <v>#DIV/0!</v>
      </c>
      <c r="Q129" s="128" t="e">
        <f t="shared" si="197"/>
        <v>#DIV/0!</v>
      </c>
      <c r="R129" s="128" t="e">
        <f t="shared" si="198"/>
        <v>#DIV/0!</v>
      </c>
    </row>
    <row r="130" spans="1:18" x14ac:dyDescent="0.3">
      <c r="A130" s="163"/>
      <c r="B130" s="164" t="s">
        <v>213</v>
      </c>
      <c r="C130" s="46"/>
      <c r="D130" s="46"/>
      <c r="E130" s="46"/>
      <c r="F130" s="46"/>
      <c r="G130" s="131"/>
      <c r="H130" s="131"/>
      <c r="I130" s="131"/>
      <c r="J130" s="131"/>
      <c r="K130" s="128"/>
      <c r="L130" s="131"/>
      <c r="M130" s="131"/>
      <c r="N130" s="131"/>
      <c r="O130" s="131"/>
      <c r="P130" s="131"/>
      <c r="Q130" s="128">
        <f t="shared" si="197"/>
        <v>0</v>
      </c>
      <c r="R130" s="128">
        <f t="shared" si="198"/>
        <v>0</v>
      </c>
    </row>
    <row r="131" spans="1:18" x14ac:dyDescent="0.3">
      <c r="A131" s="40"/>
      <c r="B131" s="39" t="s">
        <v>263</v>
      </c>
      <c r="C131" s="46"/>
      <c r="D131" s="46"/>
      <c r="E131" s="46"/>
      <c r="F131" s="46"/>
      <c r="G131" s="131"/>
      <c r="H131" s="131"/>
      <c r="I131" s="131"/>
      <c r="J131" s="131"/>
      <c r="K131" s="128"/>
      <c r="L131" s="131"/>
      <c r="M131" s="131"/>
      <c r="N131" s="131"/>
      <c r="O131" s="131"/>
      <c r="P131" s="131"/>
      <c r="Q131" s="128">
        <f t="shared" si="197"/>
        <v>0</v>
      </c>
      <c r="R131" s="128">
        <f t="shared" si="198"/>
        <v>0</v>
      </c>
    </row>
    <row r="132" spans="1:18" ht="40.799999999999997" x14ac:dyDescent="0.3">
      <c r="A132" s="40"/>
      <c r="B132" s="39" t="s">
        <v>262</v>
      </c>
      <c r="C132" s="46"/>
      <c r="D132" s="46"/>
      <c r="E132" s="46"/>
      <c r="F132" s="46"/>
      <c r="G132" s="131"/>
      <c r="H132" s="131"/>
      <c r="I132" s="131"/>
      <c r="J132" s="131"/>
      <c r="K132" s="128"/>
      <c r="L132" s="131"/>
      <c r="M132" s="131"/>
      <c r="N132" s="131"/>
      <c r="O132" s="131"/>
      <c r="P132" s="131"/>
      <c r="Q132" s="128">
        <f t="shared" si="197"/>
        <v>0</v>
      </c>
      <c r="R132" s="128">
        <f t="shared" si="198"/>
        <v>0</v>
      </c>
    </row>
    <row r="133" spans="1:18" ht="30.6" x14ac:dyDescent="0.3">
      <c r="A133" s="40" t="str">
        <f>'P1_Planirane količine VU '!$A$10</f>
        <v>O.Q.3.</v>
      </c>
      <c r="B133"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33" s="46"/>
      <c r="D133" s="46"/>
      <c r="E133" s="46"/>
      <c r="F133" s="46"/>
      <c r="G133" s="166" t="e">
        <f>'P1_Planirane količine VU '!$F$10</f>
        <v>#DIV/0!</v>
      </c>
      <c r="H133" s="166" t="e">
        <f>'P1_Planirane količine VU '!$G$10</f>
        <v>#DIV/0!</v>
      </c>
      <c r="I133" s="166" t="e">
        <f>'P1_Planirane količine VU '!$H$10</f>
        <v>#DIV/0!</v>
      </c>
      <c r="J133" s="166" t="e">
        <f>'P1_Planirane količine VU '!$I$10</f>
        <v>#DIV/0!</v>
      </c>
      <c r="K133" s="128">
        <f>K129</f>
        <v>0</v>
      </c>
      <c r="L133" s="166">
        <f>'P1_Planirane količine VU '!$K$10</f>
        <v>0</v>
      </c>
      <c r="M133" s="166" t="e">
        <f>'P1_Planirane količine VU '!$L$10</f>
        <v>#DIV/0!</v>
      </c>
      <c r="N133" s="166" t="e">
        <f>'P1_Planirane količine VU '!$M$10</f>
        <v>#DIV/0!</v>
      </c>
      <c r="O133" s="166" t="e">
        <f>'P1_Planirane količine VU '!$N$10</f>
        <v>#DIV/0!</v>
      </c>
      <c r="P133" s="166" t="e">
        <f>'P1_Planirane količine VU '!$O$10</f>
        <v>#DIV/0!</v>
      </c>
      <c r="Q133" s="166" t="e">
        <f>'P1_Planirane količine VU '!$P$10</f>
        <v>#DIV/0!</v>
      </c>
      <c r="R133" s="166" t="e">
        <f>'P1_Planirane količine VU '!$Q$10</f>
        <v>#DIV/0!</v>
      </c>
    </row>
    <row r="134" spans="1:18" ht="40.799999999999997" x14ac:dyDescent="0.3">
      <c r="A134" s="162" t="s">
        <v>344</v>
      </c>
      <c r="B134" s="39" t="s">
        <v>881</v>
      </c>
      <c r="C134" s="46" t="s">
        <v>64</v>
      </c>
      <c r="D134" s="145" t="str">
        <f>D123</f>
        <v>PIVT</v>
      </c>
      <c r="E134" s="145" t="str">
        <f>E123</f>
        <v>OIT</v>
      </c>
      <c r="F134" s="46" t="s">
        <v>64</v>
      </c>
      <c r="G134" s="78" t="e">
        <f>G133*G132</f>
        <v>#DIV/0!</v>
      </c>
      <c r="H134" s="78" t="e">
        <f t="shared" ref="H134" si="207">H133*H132</f>
        <v>#DIV/0!</v>
      </c>
      <c r="I134" s="78" t="e">
        <f t="shared" ref="I134" si="208">I133*I132</f>
        <v>#DIV/0!</v>
      </c>
      <c r="J134" s="78" t="e">
        <f t="shared" ref="J134" si="209">J133*J132</f>
        <v>#DIV/0!</v>
      </c>
      <c r="K134" s="46">
        <f>K123</f>
        <v>0</v>
      </c>
      <c r="L134" s="78">
        <f>L132*L133</f>
        <v>0</v>
      </c>
      <c r="M134" s="78" t="e">
        <f t="shared" ref="M134" si="210">M132*M133</f>
        <v>#DIV/0!</v>
      </c>
      <c r="N134" s="78" t="e">
        <f t="shared" ref="N134" si="211">N132*N133</f>
        <v>#DIV/0!</v>
      </c>
      <c r="O134" s="78" t="e">
        <f t="shared" ref="O134" si="212">O132*O133</f>
        <v>#DIV/0!</v>
      </c>
      <c r="P134" s="78" t="e">
        <f t="shared" ref="P134" si="213">P132*P133</f>
        <v>#DIV/0!</v>
      </c>
      <c r="Q134" s="128" t="e">
        <f t="shared" ref="Q134:Q143" si="214">SUM(M134:P134)/4</f>
        <v>#DIV/0!</v>
      </c>
      <c r="R134" s="128" t="e">
        <f t="shared" ref="R134:R143" si="215">SUM(M134:Q134)</f>
        <v>#DIV/0!</v>
      </c>
    </row>
    <row r="135" spans="1:18" ht="20.399999999999999" x14ac:dyDescent="0.3">
      <c r="A135" s="162" t="s">
        <v>346</v>
      </c>
      <c r="B135" s="39" t="s">
        <v>882</v>
      </c>
      <c r="C135" s="46" t="s">
        <v>64</v>
      </c>
      <c r="D135" s="145" t="str">
        <f>D123</f>
        <v>PIVT</v>
      </c>
      <c r="E135" s="145" t="str">
        <f>E123</f>
        <v>OIT</v>
      </c>
      <c r="F135" s="46" t="s">
        <v>64</v>
      </c>
      <c r="G135" s="78" t="e">
        <f>G131-G134</f>
        <v>#DIV/0!</v>
      </c>
      <c r="H135" s="78" t="e">
        <f t="shared" ref="H135" si="216">H131-H134</f>
        <v>#DIV/0!</v>
      </c>
      <c r="I135" s="78" t="e">
        <f t="shared" ref="I135" si="217">I131-I134</f>
        <v>#DIV/0!</v>
      </c>
      <c r="J135" s="78" t="e">
        <f t="shared" ref="J135" si="218">J131-J134</f>
        <v>#DIV/0!</v>
      </c>
      <c r="K135" s="46">
        <f>K123</f>
        <v>0</v>
      </c>
      <c r="L135" s="78">
        <f>L131-L134</f>
        <v>0</v>
      </c>
      <c r="M135" s="78" t="e">
        <f t="shared" ref="M135" si="219">M131-M134</f>
        <v>#DIV/0!</v>
      </c>
      <c r="N135" s="78" t="e">
        <f t="shared" ref="N135" si="220">N131-N134</f>
        <v>#DIV/0!</v>
      </c>
      <c r="O135" s="78" t="e">
        <f t="shared" ref="O135" si="221">O131-O134</f>
        <v>#DIV/0!</v>
      </c>
      <c r="P135" s="78" t="e">
        <f t="shared" ref="P135" si="222">P131-P134</f>
        <v>#DIV/0!</v>
      </c>
      <c r="Q135" s="128" t="e">
        <f t="shared" si="214"/>
        <v>#DIV/0!</v>
      </c>
      <c r="R135" s="128" t="e">
        <f t="shared" si="215"/>
        <v>#DIV/0!</v>
      </c>
    </row>
    <row r="136" spans="1:18" x14ac:dyDescent="0.3">
      <c r="A136" s="163"/>
      <c r="B136" s="164" t="s">
        <v>214</v>
      </c>
      <c r="C136" s="46"/>
      <c r="D136" s="46"/>
      <c r="E136" s="46"/>
      <c r="F136" s="46"/>
      <c r="G136" s="131"/>
      <c r="H136" s="131"/>
      <c r="I136" s="131"/>
      <c r="J136" s="131"/>
      <c r="K136" s="128"/>
      <c r="L136" s="131"/>
      <c r="M136" s="131"/>
      <c r="N136" s="131"/>
      <c r="O136" s="131"/>
      <c r="P136" s="131"/>
      <c r="Q136" s="128">
        <f t="shared" si="214"/>
        <v>0</v>
      </c>
      <c r="R136" s="128">
        <f t="shared" si="215"/>
        <v>0</v>
      </c>
    </row>
    <row r="137" spans="1:18" ht="20.399999999999999" x14ac:dyDescent="0.3">
      <c r="A137" s="162" t="s">
        <v>549</v>
      </c>
      <c r="B137" s="39" t="s">
        <v>261</v>
      </c>
      <c r="C137" s="46" t="s">
        <v>64</v>
      </c>
      <c r="D137" s="145" t="str">
        <f>D123</f>
        <v>PIVT</v>
      </c>
      <c r="E137" s="145" t="str">
        <f>E123</f>
        <v>OIT</v>
      </c>
      <c r="F137" s="46" t="s">
        <v>64</v>
      </c>
      <c r="G137" s="131"/>
      <c r="H137" s="131"/>
      <c r="I137" s="131"/>
      <c r="J137" s="131"/>
      <c r="K137" s="46">
        <f>K123</f>
        <v>0</v>
      </c>
      <c r="L137" s="131"/>
      <c r="M137" s="131"/>
      <c r="N137" s="131"/>
      <c r="O137" s="131"/>
      <c r="P137" s="131"/>
      <c r="Q137" s="128">
        <f t="shared" si="214"/>
        <v>0</v>
      </c>
      <c r="R137" s="128">
        <f t="shared" si="215"/>
        <v>0</v>
      </c>
    </row>
    <row r="138" spans="1:18" x14ac:dyDescent="0.3">
      <c r="A138" s="40" t="str">
        <f>'P2_Kategorizacija OPEX-a'!A34</f>
        <v>2.2.</v>
      </c>
      <c r="B138" s="39" t="str">
        <f>'P2_Kategorizacija OPEX-a'!B34</f>
        <v>Troškovi energije</v>
      </c>
      <c r="C138" s="46"/>
      <c r="D138" s="46"/>
      <c r="E138" s="46"/>
      <c r="F138" s="46"/>
      <c r="G138" s="131"/>
      <c r="H138" s="131"/>
      <c r="I138" s="131"/>
      <c r="J138" s="131"/>
      <c r="K138" s="128"/>
      <c r="L138" s="131"/>
      <c r="M138" s="131"/>
      <c r="N138" s="131"/>
      <c r="O138" s="131"/>
      <c r="P138" s="131"/>
      <c r="Q138" s="128">
        <f t="shared" si="214"/>
        <v>0</v>
      </c>
      <c r="R138" s="128">
        <f t="shared" si="215"/>
        <v>0</v>
      </c>
    </row>
    <row r="139" spans="1:18" x14ac:dyDescent="0.3">
      <c r="A139" s="40" t="str">
        <f>'P2_Kategorizacija OPEX-a'!A35</f>
        <v>2.2.1.</v>
      </c>
      <c r="B139" s="39" t="str">
        <f>'P2_Kategorizacija OPEX-a'!B35</f>
        <v>Troškovi energije iznad prosječne referentne vrijednosti pokazatelja učinkovitosti poslovanja</v>
      </c>
      <c r="C139" s="46"/>
      <c r="D139" s="46"/>
      <c r="E139" s="46"/>
      <c r="F139" s="46"/>
      <c r="G139" s="131"/>
      <c r="H139" s="131"/>
      <c r="I139" s="131"/>
      <c r="J139" s="131"/>
      <c r="K139" s="128"/>
      <c r="L139" s="131"/>
      <c r="M139" s="131"/>
      <c r="N139" s="131"/>
      <c r="O139" s="131"/>
      <c r="P139" s="131"/>
      <c r="Q139" s="128">
        <f t="shared" si="214"/>
        <v>0</v>
      </c>
      <c r="R139" s="128">
        <f t="shared" si="215"/>
        <v>0</v>
      </c>
    </row>
    <row r="140" spans="1:18" x14ac:dyDescent="0.3">
      <c r="A140" s="130" t="str">
        <f>'P2_Kategorizacija OPEX-a'!A36</f>
        <v>2.2.2.</v>
      </c>
      <c r="B140" s="39" t="str">
        <f>'P2_Kategorizacija OPEX-a'!B36</f>
        <v>Troškovi energije unutar prosječne referentne vrijednosti pokazatelja učinkovitosti poslovanja</v>
      </c>
      <c r="C140" s="46"/>
      <c r="D140" s="46" t="str">
        <f>'P2_Kategorizacija OPEX-a'!D36</f>
        <v>PIVT</v>
      </c>
      <c r="E140" s="46" t="str">
        <f>'P2_Kategorizacija OPEX-a'!E36</f>
        <v>PIT</v>
      </c>
      <c r="F140" s="46" t="s">
        <v>67</v>
      </c>
      <c r="G140" s="131"/>
      <c r="H140" s="131"/>
      <c r="I140" s="131"/>
      <c r="J140" s="131"/>
      <c r="K140" s="46">
        <f>'P2_Kategorizacija OPEX-a'!F36</f>
        <v>0</v>
      </c>
      <c r="L140" s="131"/>
      <c r="M140" s="131"/>
      <c r="N140" s="131"/>
      <c r="O140" s="131"/>
      <c r="P140" s="131"/>
      <c r="Q140" s="128">
        <f t="shared" si="214"/>
        <v>0</v>
      </c>
      <c r="R140" s="128">
        <f t="shared" si="215"/>
        <v>0</v>
      </c>
    </row>
    <row r="141" spans="1:18" x14ac:dyDescent="0.3">
      <c r="A141" s="163"/>
      <c r="B141" s="164" t="s">
        <v>215</v>
      </c>
      <c r="C141" s="46"/>
      <c r="D141" s="46"/>
      <c r="E141" s="46"/>
      <c r="F141" s="46"/>
      <c r="G141" s="131"/>
      <c r="H141" s="131"/>
      <c r="I141" s="131"/>
      <c r="J141" s="131"/>
      <c r="K141" s="128"/>
      <c r="L141" s="131"/>
      <c r="M141" s="131"/>
      <c r="N141" s="131"/>
      <c r="O141" s="131"/>
      <c r="P141" s="131"/>
      <c r="Q141" s="128">
        <f t="shared" si="214"/>
        <v>0</v>
      </c>
      <c r="R141" s="128">
        <f t="shared" si="215"/>
        <v>0</v>
      </c>
    </row>
    <row r="142" spans="1:18" x14ac:dyDescent="0.3">
      <c r="A142" s="40"/>
      <c r="B142" s="39" t="s">
        <v>260</v>
      </c>
      <c r="C142" s="46"/>
      <c r="D142" s="46"/>
      <c r="E142" s="46"/>
      <c r="F142" s="46"/>
      <c r="G142" s="131"/>
      <c r="H142" s="131"/>
      <c r="I142" s="131"/>
      <c r="J142" s="131"/>
      <c r="K142" s="128"/>
      <c r="L142" s="131"/>
      <c r="M142" s="131"/>
      <c r="N142" s="131"/>
      <c r="O142" s="131"/>
      <c r="P142" s="131"/>
      <c r="Q142" s="128">
        <f t="shared" si="214"/>
        <v>0</v>
      </c>
      <c r="R142" s="128">
        <f t="shared" si="215"/>
        <v>0</v>
      </c>
    </row>
    <row r="143" spans="1:18" ht="20.399999999999999" x14ac:dyDescent="0.3">
      <c r="A143" s="40"/>
      <c r="B143" s="39" t="s">
        <v>698</v>
      </c>
      <c r="C143" s="46"/>
      <c r="D143" s="46"/>
      <c r="E143" s="46"/>
      <c r="F143" s="46"/>
      <c r="G143" s="131"/>
      <c r="H143" s="131"/>
      <c r="I143" s="131"/>
      <c r="J143" s="131"/>
      <c r="K143" s="128"/>
      <c r="L143" s="131"/>
      <c r="M143" s="131"/>
      <c r="N143" s="131"/>
      <c r="O143" s="131"/>
      <c r="P143" s="131"/>
      <c r="Q143" s="128">
        <f t="shared" si="214"/>
        <v>0</v>
      </c>
      <c r="R143" s="128">
        <f t="shared" si="215"/>
        <v>0</v>
      </c>
    </row>
    <row r="144" spans="1:18" ht="30.6" x14ac:dyDescent="0.3">
      <c r="A144" s="40" t="str">
        <f>'P1_Planirane količine VU '!$A$5</f>
        <v>V.Q.3.</v>
      </c>
      <c r="B144"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44" s="46"/>
      <c r="D144" s="46"/>
      <c r="E144" s="46"/>
      <c r="F144" s="46"/>
      <c r="G144" s="166" t="e">
        <f>'P1_Planirane količine VU '!$F$5</f>
        <v>#DIV/0!</v>
      </c>
      <c r="H144" s="166" t="e">
        <f>'P1_Planirane količine VU '!$G$5</f>
        <v>#DIV/0!</v>
      </c>
      <c r="I144" s="166" t="e">
        <f>'P1_Planirane količine VU '!$H$5</f>
        <v>#DIV/0!</v>
      </c>
      <c r="J144" s="166" t="e">
        <f>'P1_Planirane količine VU '!$I$5</f>
        <v>#DIV/0!</v>
      </c>
      <c r="K144" s="128">
        <f>'P1_Planirane količine VU '!$J$5</f>
        <v>0</v>
      </c>
      <c r="L144" s="166">
        <f>'P1_Planirane količine VU '!$K$5</f>
        <v>0</v>
      </c>
      <c r="M144" s="166" t="e">
        <f>'P1_Planirane količine VU '!$L$5</f>
        <v>#DIV/0!</v>
      </c>
      <c r="N144" s="166" t="e">
        <f>'P1_Planirane količine VU '!$M$5</f>
        <v>#DIV/0!</v>
      </c>
      <c r="O144" s="166" t="e">
        <f>'P1_Planirane količine VU '!$N$5</f>
        <v>#DIV/0!</v>
      </c>
      <c r="P144" s="166" t="e">
        <f>'P1_Planirane količine VU '!$O$5</f>
        <v>#DIV/0!</v>
      </c>
      <c r="Q144" s="166" t="e">
        <f>'P1_Planirane količine VU '!$P$5</f>
        <v>#DIV/0!</v>
      </c>
      <c r="R144" s="166" t="e">
        <f>'P1_Planirane količine VU '!$Q$5</f>
        <v>#DIV/0!</v>
      </c>
    </row>
    <row r="145" spans="1:18" x14ac:dyDescent="0.3">
      <c r="A145" s="162" t="s">
        <v>347</v>
      </c>
      <c r="B145" s="39" t="s">
        <v>883</v>
      </c>
      <c r="C145" s="46" t="s">
        <v>64</v>
      </c>
      <c r="D145" s="46" t="str">
        <f>D140</f>
        <v>PIVT</v>
      </c>
      <c r="E145" s="46" t="str">
        <f>E140</f>
        <v>PIT</v>
      </c>
      <c r="F145" s="46" t="s">
        <v>67</v>
      </c>
      <c r="G145" s="78" t="e">
        <f>G144*G143</f>
        <v>#DIV/0!</v>
      </c>
      <c r="H145" s="78" t="e">
        <f t="shared" ref="H145" si="223">H144*H143</f>
        <v>#DIV/0!</v>
      </c>
      <c r="I145" s="78" t="e">
        <f t="shared" ref="I145" si="224">I144*I143</f>
        <v>#DIV/0!</v>
      </c>
      <c r="J145" s="78" t="e">
        <f t="shared" ref="J145" si="225">J144*J143</f>
        <v>#DIV/0!</v>
      </c>
      <c r="K145" s="78">
        <f>K140</f>
        <v>0</v>
      </c>
      <c r="L145" s="78">
        <f t="shared" ref="L145" si="226">L144*L143</f>
        <v>0</v>
      </c>
      <c r="M145" s="78" t="e">
        <f t="shared" ref="M145" si="227">M144*M143</f>
        <v>#DIV/0!</v>
      </c>
      <c r="N145" s="78" t="e">
        <f t="shared" ref="N145" si="228">N144*N143</f>
        <v>#DIV/0!</v>
      </c>
      <c r="O145" s="78" t="e">
        <f t="shared" ref="O145" si="229">O144*O143</f>
        <v>#DIV/0!</v>
      </c>
      <c r="P145" s="78" t="e">
        <f t="shared" ref="P145" si="230">P144*P143</f>
        <v>#DIV/0!</v>
      </c>
      <c r="Q145" s="128" t="e">
        <f t="shared" ref="Q145:Q149" si="231">SUM(M145:P145)/4</f>
        <v>#DIV/0!</v>
      </c>
      <c r="R145" s="128" t="e">
        <f t="shared" ref="R145:R149" si="232">SUM(M145:Q145)</f>
        <v>#DIV/0!</v>
      </c>
    </row>
    <row r="146" spans="1:18" x14ac:dyDescent="0.3">
      <c r="A146" s="162" t="s">
        <v>349</v>
      </c>
      <c r="B146" s="39" t="s">
        <v>884</v>
      </c>
      <c r="C146" s="46" t="s">
        <v>64</v>
      </c>
      <c r="D146" s="46" t="str">
        <f>D140</f>
        <v>PIVT</v>
      </c>
      <c r="E146" s="46" t="str">
        <f>E140</f>
        <v>PIT</v>
      </c>
      <c r="F146" s="46" t="s">
        <v>67</v>
      </c>
      <c r="G146" s="78" t="e">
        <f>G142-G145</f>
        <v>#DIV/0!</v>
      </c>
      <c r="H146" s="78" t="e">
        <f t="shared" ref="H146" si="233">H142-H145</f>
        <v>#DIV/0!</v>
      </c>
      <c r="I146" s="78" t="e">
        <f t="shared" ref="I146" si="234">I142-I145</f>
        <v>#DIV/0!</v>
      </c>
      <c r="J146" s="78" t="e">
        <f t="shared" ref="J146" si="235">J142-J145</f>
        <v>#DIV/0!</v>
      </c>
      <c r="K146" s="78">
        <f>K140</f>
        <v>0</v>
      </c>
      <c r="L146" s="78">
        <f t="shared" ref="L146" si="236">L142-L145</f>
        <v>0</v>
      </c>
      <c r="M146" s="78" t="e">
        <f t="shared" ref="M146" si="237">M142-M145</f>
        <v>#DIV/0!</v>
      </c>
      <c r="N146" s="78" t="e">
        <f t="shared" ref="N146" si="238">N142-N145</f>
        <v>#DIV/0!</v>
      </c>
      <c r="O146" s="78" t="e">
        <f t="shared" ref="O146" si="239">O142-O145</f>
        <v>#DIV/0!</v>
      </c>
      <c r="P146" s="78" t="e">
        <f t="shared" ref="P146" si="240">P142-P145</f>
        <v>#DIV/0!</v>
      </c>
      <c r="Q146" s="128" t="e">
        <f t="shared" si="231"/>
        <v>#DIV/0!</v>
      </c>
      <c r="R146" s="128" t="e">
        <f t="shared" si="232"/>
        <v>#DIV/0!</v>
      </c>
    </row>
    <row r="147" spans="1:18" x14ac:dyDescent="0.3">
      <c r="A147" s="163"/>
      <c r="B147" s="164" t="s">
        <v>213</v>
      </c>
      <c r="C147" s="46"/>
      <c r="D147" s="46"/>
      <c r="E147" s="46"/>
      <c r="F147" s="46"/>
      <c r="G147" s="131"/>
      <c r="H147" s="131"/>
      <c r="I147" s="131"/>
      <c r="J147" s="131"/>
      <c r="K147" s="128"/>
      <c r="L147" s="131"/>
      <c r="M147" s="131"/>
      <c r="N147" s="131"/>
      <c r="O147" s="131"/>
      <c r="P147" s="131"/>
      <c r="Q147" s="128">
        <f t="shared" si="231"/>
        <v>0</v>
      </c>
      <c r="R147" s="128">
        <f t="shared" si="232"/>
        <v>0</v>
      </c>
    </row>
    <row r="148" spans="1:18" x14ac:dyDescent="0.3">
      <c r="A148" s="40"/>
      <c r="B148" s="39" t="s">
        <v>259</v>
      </c>
      <c r="C148" s="46"/>
      <c r="D148" s="46"/>
      <c r="E148" s="46"/>
      <c r="F148" s="46"/>
      <c r="G148" s="131"/>
      <c r="H148" s="131"/>
      <c r="I148" s="131"/>
      <c r="J148" s="131"/>
      <c r="K148" s="128"/>
      <c r="L148" s="131"/>
      <c r="M148" s="131"/>
      <c r="N148" s="131"/>
      <c r="O148" s="131"/>
      <c r="P148" s="131"/>
      <c r="Q148" s="128">
        <f t="shared" si="231"/>
        <v>0</v>
      </c>
      <c r="R148" s="128">
        <f t="shared" si="232"/>
        <v>0</v>
      </c>
    </row>
    <row r="149" spans="1:18" ht="40.799999999999997" x14ac:dyDescent="0.3">
      <c r="A149" s="40"/>
      <c r="B149" s="39" t="s">
        <v>258</v>
      </c>
      <c r="C149" s="46"/>
      <c r="D149" s="46"/>
      <c r="E149" s="46"/>
      <c r="F149" s="46"/>
      <c r="G149" s="131"/>
      <c r="H149" s="131"/>
      <c r="I149" s="131"/>
      <c r="J149" s="131"/>
      <c r="K149" s="128"/>
      <c r="L149" s="131"/>
      <c r="M149" s="131"/>
      <c r="N149" s="131"/>
      <c r="O149" s="131"/>
      <c r="P149" s="131"/>
      <c r="Q149" s="128">
        <f t="shared" si="231"/>
        <v>0</v>
      </c>
      <c r="R149" s="128">
        <f t="shared" si="232"/>
        <v>0</v>
      </c>
    </row>
    <row r="150" spans="1:18" ht="30.6" x14ac:dyDescent="0.3">
      <c r="A150" s="40" t="str">
        <f>'P1_Planirane količine VU '!$A$10</f>
        <v>O.Q.3.</v>
      </c>
      <c r="B150"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50" s="46"/>
      <c r="D150" s="46"/>
      <c r="E150" s="46"/>
      <c r="F150" s="46"/>
      <c r="G150" s="166" t="e">
        <f>'P1_Planirane količine VU '!$F$10</f>
        <v>#DIV/0!</v>
      </c>
      <c r="H150" s="166" t="e">
        <f>'P1_Planirane količine VU '!$G$10</f>
        <v>#DIV/0!</v>
      </c>
      <c r="I150" s="166" t="e">
        <f>'P1_Planirane količine VU '!$H$10</f>
        <v>#DIV/0!</v>
      </c>
      <c r="J150" s="166" t="e">
        <f>'P1_Planirane količine VU '!$I$10</f>
        <v>#DIV/0!</v>
      </c>
      <c r="K150" s="128">
        <f>K147</f>
        <v>0</v>
      </c>
      <c r="L150" s="166">
        <f>'P1_Planirane količine VU '!$K$10</f>
        <v>0</v>
      </c>
      <c r="M150" s="166" t="e">
        <f>'P1_Planirane količine VU '!$L$10</f>
        <v>#DIV/0!</v>
      </c>
      <c r="N150" s="166" t="e">
        <f>'P1_Planirane količine VU '!$M$10</f>
        <v>#DIV/0!</v>
      </c>
      <c r="O150" s="166" t="e">
        <f>'P1_Planirane količine VU '!$N$10</f>
        <v>#DIV/0!</v>
      </c>
      <c r="P150" s="166" t="e">
        <f>'P1_Planirane količine VU '!$O$10</f>
        <v>#DIV/0!</v>
      </c>
      <c r="Q150" s="166" t="e">
        <f>'P1_Planirane količine VU '!$P$10</f>
        <v>#DIV/0!</v>
      </c>
      <c r="R150" s="166" t="e">
        <f>'P1_Planirane količine VU '!$Q$10</f>
        <v>#DIV/0!</v>
      </c>
    </row>
    <row r="151" spans="1:18" ht="40.799999999999997" x14ac:dyDescent="0.3">
      <c r="A151" s="162" t="s">
        <v>348</v>
      </c>
      <c r="B151" s="39" t="s">
        <v>885</v>
      </c>
      <c r="C151" s="46" t="s">
        <v>64</v>
      </c>
      <c r="D151" s="46" t="str">
        <f>D140</f>
        <v>PIVT</v>
      </c>
      <c r="E151" s="46" t="str">
        <f>E140</f>
        <v>PIT</v>
      </c>
      <c r="F151" s="46" t="s">
        <v>67</v>
      </c>
      <c r="G151" s="78" t="e">
        <f>G150*G149</f>
        <v>#DIV/0!</v>
      </c>
      <c r="H151" s="78" t="e">
        <f t="shared" ref="H151" si="241">H150*H149</f>
        <v>#DIV/0!</v>
      </c>
      <c r="I151" s="78" t="e">
        <f t="shared" ref="I151" si="242">I150*I149</f>
        <v>#DIV/0!</v>
      </c>
      <c r="J151" s="78" t="e">
        <f t="shared" ref="J151" si="243">J150*J149</f>
        <v>#DIV/0!</v>
      </c>
      <c r="K151" s="46">
        <f>K140</f>
        <v>0</v>
      </c>
      <c r="L151" s="78">
        <f>L149*L150</f>
        <v>0</v>
      </c>
      <c r="M151" s="78" t="e">
        <f t="shared" ref="M151" si="244">M149*M150</f>
        <v>#DIV/0!</v>
      </c>
      <c r="N151" s="78" t="e">
        <f t="shared" ref="N151" si="245">N149*N150</f>
        <v>#DIV/0!</v>
      </c>
      <c r="O151" s="78" t="e">
        <f t="shared" ref="O151" si="246">O149*O150</f>
        <v>#DIV/0!</v>
      </c>
      <c r="P151" s="78" t="e">
        <f t="shared" ref="P151" si="247">P149*P150</f>
        <v>#DIV/0!</v>
      </c>
      <c r="Q151" s="128" t="e">
        <f t="shared" ref="Q151:Q158" si="248">SUM(M151:P151)/4</f>
        <v>#DIV/0!</v>
      </c>
      <c r="R151" s="128" t="e">
        <f t="shared" ref="R151:R158" si="249">SUM(M151:Q151)</f>
        <v>#DIV/0!</v>
      </c>
    </row>
    <row r="152" spans="1:18" ht="20.399999999999999" x14ac:dyDescent="0.3">
      <c r="A152" s="162" t="s">
        <v>350</v>
      </c>
      <c r="B152" s="39" t="s">
        <v>886</v>
      </c>
      <c r="C152" s="46" t="s">
        <v>64</v>
      </c>
      <c r="D152" s="46" t="str">
        <f>D140</f>
        <v>PIVT</v>
      </c>
      <c r="E152" s="46" t="str">
        <f>E140</f>
        <v>PIT</v>
      </c>
      <c r="F152" s="46" t="s">
        <v>67</v>
      </c>
      <c r="G152" s="78" t="e">
        <f>G148-G151</f>
        <v>#DIV/0!</v>
      </c>
      <c r="H152" s="78" t="e">
        <f t="shared" ref="H152" si="250">H148-H151</f>
        <v>#DIV/0!</v>
      </c>
      <c r="I152" s="78" t="e">
        <f t="shared" ref="I152" si="251">I148-I151</f>
        <v>#DIV/0!</v>
      </c>
      <c r="J152" s="78" t="e">
        <f t="shared" ref="J152" si="252">J148-J151</f>
        <v>#DIV/0!</v>
      </c>
      <c r="K152" s="46">
        <f>K140</f>
        <v>0</v>
      </c>
      <c r="L152" s="78">
        <f>L148-L151</f>
        <v>0</v>
      </c>
      <c r="M152" s="78" t="e">
        <f t="shared" ref="M152" si="253">M148-M151</f>
        <v>#DIV/0!</v>
      </c>
      <c r="N152" s="78" t="e">
        <f t="shared" ref="N152" si="254">N148-N151</f>
        <v>#DIV/0!</v>
      </c>
      <c r="O152" s="78" t="e">
        <f t="shared" ref="O152" si="255">O148-O151</f>
        <v>#DIV/0!</v>
      </c>
      <c r="P152" s="78" t="e">
        <f t="shared" ref="P152" si="256">P148-P151</f>
        <v>#DIV/0!</v>
      </c>
      <c r="Q152" s="128" t="e">
        <f t="shared" si="248"/>
        <v>#DIV/0!</v>
      </c>
      <c r="R152" s="128" t="e">
        <f t="shared" si="249"/>
        <v>#DIV/0!</v>
      </c>
    </row>
    <row r="153" spans="1:18" x14ac:dyDescent="0.3">
      <c r="A153" s="163"/>
      <c r="B153" s="164" t="s">
        <v>214</v>
      </c>
      <c r="C153" s="46"/>
      <c r="D153" s="46"/>
      <c r="E153" s="46"/>
      <c r="F153" s="46"/>
      <c r="G153" s="131"/>
      <c r="H153" s="131"/>
      <c r="I153" s="131"/>
      <c r="J153" s="131"/>
      <c r="K153" s="128"/>
      <c r="L153" s="131"/>
      <c r="M153" s="131"/>
      <c r="N153" s="131"/>
      <c r="O153" s="131"/>
      <c r="P153" s="131"/>
      <c r="Q153" s="128">
        <f t="shared" si="248"/>
        <v>0</v>
      </c>
      <c r="R153" s="128">
        <f t="shared" si="249"/>
        <v>0</v>
      </c>
    </row>
    <row r="154" spans="1:18" ht="20.399999999999999" x14ac:dyDescent="0.3">
      <c r="A154" s="162" t="s">
        <v>550</v>
      </c>
      <c r="B154" s="39" t="s">
        <v>257</v>
      </c>
      <c r="C154" s="46" t="s">
        <v>64</v>
      </c>
      <c r="D154" s="46" t="str">
        <f>D140</f>
        <v>PIVT</v>
      </c>
      <c r="E154" s="46" t="str">
        <f>E140</f>
        <v>PIT</v>
      </c>
      <c r="F154" s="46" t="s">
        <v>67</v>
      </c>
      <c r="G154" s="131"/>
      <c r="H154" s="131"/>
      <c r="I154" s="131"/>
      <c r="J154" s="131"/>
      <c r="K154" s="128">
        <f>K140</f>
        <v>0</v>
      </c>
      <c r="L154" s="131"/>
      <c r="M154" s="131"/>
      <c r="N154" s="131"/>
      <c r="O154" s="131"/>
      <c r="P154" s="131"/>
      <c r="Q154" s="128">
        <f t="shared" si="248"/>
        <v>0</v>
      </c>
      <c r="R154" s="128">
        <f t="shared" si="249"/>
        <v>0</v>
      </c>
    </row>
    <row r="155" spans="1:18" x14ac:dyDescent="0.3">
      <c r="A155" s="130" t="str">
        <f>'P2_Kategorizacija OPEX-a'!A37</f>
        <v>2.3.</v>
      </c>
      <c r="B155" s="39" t="str">
        <f>'P2_Kategorizacija OPEX-a'!B37</f>
        <v>Troškovi rezervnih dijelova</v>
      </c>
      <c r="C155" s="46" t="s">
        <v>64</v>
      </c>
      <c r="D155" s="145" t="str">
        <f>'P2_Kategorizacija OPEX-a'!D37</f>
        <v>OINVT</v>
      </c>
      <c r="E155" s="145" t="str">
        <f>'P2_Kategorizacija OPEX-a'!E37</f>
        <v>OIT</v>
      </c>
      <c r="F155" s="46" t="s">
        <v>64</v>
      </c>
      <c r="G155" s="131"/>
      <c r="H155" s="131"/>
      <c r="I155" s="131"/>
      <c r="J155" s="131"/>
      <c r="K155" s="46">
        <f>'P2_Kategorizacija OPEX-a'!F37</f>
        <v>0</v>
      </c>
      <c r="L155" s="131"/>
      <c r="M155" s="131"/>
      <c r="N155" s="131"/>
      <c r="O155" s="131"/>
      <c r="P155" s="131"/>
      <c r="Q155" s="128">
        <f t="shared" si="248"/>
        <v>0</v>
      </c>
      <c r="R155" s="128">
        <f t="shared" si="249"/>
        <v>0</v>
      </c>
    </row>
    <row r="156" spans="1:18" x14ac:dyDescent="0.3">
      <c r="A156" s="163"/>
      <c r="B156" s="164" t="s">
        <v>215</v>
      </c>
      <c r="C156" s="46"/>
      <c r="D156" s="46"/>
      <c r="E156" s="46"/>
      <c r="F156" s="46"/>
      <c r="G156" s="131"/>
      <c r="H156" s="131"/>
      <c r="I156" s="131"/>
      <c r="J156" s="131"/>
      <c r="K156" s="128"/>
      <c r="L156" s="131"/>
      <c r="M156" s="131"/>
      <c r="N156" s="131"/>
      <c r="O156" s="131"/>
      <c r="P156" s="131"/>
      <c r="Q156" s="128">
        <f t="shared" si="248"/>
        <v>0</v>
      </c>
      <c r="R156" s="128">
        <f t="shared" si="249"/>
        <v>0</v>
      </c>
    </row>
    <row r="157" spans="1:18" x14ac:dyDescent="0.3">
      <c r="A157" s="40"/>
      <c r="B157" s="39" t="s">
        <v>256</v>
      </c>
      <c r="C157" s="46"/>
      <c r="D157" s="46"/>
      <c r="E157" s="46"/>
      <c r="F157" s="46"/>
      <c r="G157" s="131"/>
      <c r="H157" s="131"/>
      <c r="I157" s="131"/>
      <c r="J157" s="131"/>
      <c r="K157" s="128"/>
      <c r="L157" s="131"/>
      <c r="M157" s="131"/>
      <c r="N157" s="131"/>
      <c r="O157" s="131"/>
      <c r="P157" s="131"/>
      <c r="Q157" s="128">
        <f t="shared" si="248"/>
        <v>0</v>
      </c>
      <c r="R157" s="128">
        <f t="shared" si="249"/>
        <v>0</v>
      </c>
    </row>
    <row r="158" spans="1:18" ht="20.399999999999999" x14ac:dyDescent="0.3">
      <c r="A158" s="40"/>
      <c r="B158" s="39" t="s">
        <v>699</v>
      </c>
      <c r="C158" s="46"/>
      <c r="D158" s="46"/>
      <c r="E158" s="46"/>
      <c r="F158" s="46"/>
      <c r="G158" s="131"/>
      <c r="H158" s="131"/>
      <c r="I158" s="131"/>
      <c r="J158" s="131"/>
      <c r="K158" s="128"/>
      <c r="L158" s="131"/>
      <c r="M158" s="131"/>
      <c r="N158" s="131"/>
      <c r="O158" s="131"/>
      <c r="P158" s="131"/>
      <c r="Q158" s="128">
        <f t="shared" si="248"/>
        <v>0</v>
      </c>
      <c r="R158" s="128">
        <f t="shared" si="249"/>
        <v>0</v>
      </c>
    </row>
    <row r="159" spans="1:18" ht="30.6" x14ac:dyDescent="0.3">
      <c r="A159" s="40" t="str">
        <f>'P1_Planirane količine VU '!$A$5</f>
        <v>V.Q.3.</v>
      </c>
      <c r="B159"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59" s="46"/>
      <c r="D159" s="46"/>
      <c r="E159" s="46"/>
      <c r="F159" s="46"/>
      <c r="G159" s="166" t="e">
        <f>'P1_Planirane količine VU '!$F$5</f>
        <v>#DIV/0!</v>
      </c>
      <c r="H159" s="166" t="e">
        <f>'P1_Planirane količine VU '!$G$5</f>
        <v>#DIV/0!</v>
      </c>
      <c r="I159" s="166" t="e">
        <f>'P1_Planirane količine VU '!$H$5</f>
        <v>#DIV/0!</v>
      </c>
      <c r="J159" s="166" t="e">
        <f>'P1_Planirane količine VU '!$I$5</f>
        <v>#DIV/0!</v>
      </c>
      <c r="K159" s="128">
        <f>'P1_Planirane količine VU '!$J$5</f>
        <v>0</v>
      </c>
      <c r="L159" s="166">
        <f>'P1_Planirane količine VU '!$K$5</f>
        <v>0</v>
      </c>
      <c r="M159" s="166" t="e">
        <f>'P1_Planirane količine VU '!$L$5</f>
        <v>#DIV/0!</v>
      </c>
      <c r="N159" s="166" t="e">
        <f>'P1_Planirane količine VU '!$M$5</f>
        <v>#DIV/0!</v>
      </c>
      <c r="O159" s="166" t="e">
        <f>'P1_Planirane količine VU '!$N$5</f>
        <v>#DIV/0!</v>
      </c>
      <c r="P159" s="166" t="e">
        <f>'P1_Planirane količine VU '!$O$5</f>
        <v>#DIV/0!</v>
      </c>
      <c r="Q159" s="166" t="e">
        <f>'P1_Planirane količine VU '!$P$5</f>
        <v>#DIV/0!</v>
      </c>
      <c r="R159" s="166" t="e">
        <f>'P1_Planirane količine VU '!$Q$5</f>
        <v>#DIV/0!</v>
      </c>
    </row>
    <row r="160" spans="1:18" x14ac:dyDescent="0.3">
      <c r="A160" s="162" t="s">
        <v>351</v>
      </c>
      <c r="B160" s="39" t="s">
        <v>887</v>
      </c>
      <c r="C160" s="46" t="s">
        <v>64</v>
      </c>
      <c r="D160" s="145" t="str">
        <f>D155</f>
        <v>OINVT</v>
      </c>
      <c r="E160" s="145" t="str">
        <f>E155</f>
        <v>OIT</v>
      </c>
      <c r="F160" s="46" t="s">
        <v>64</v>
      </c>
      <c r="G160" s="78" t="e">
        <f>G159*G158</f>
        <v>#DIV/0!</v>
      </c>
      <c r="H160" s="78" t="e">
        <f t="shared" ref="H160" si="257">H159*H158</f>
        <v>#DIV/0!</v>
      </c>
      <c r="I160" s="78" t="e">
        <f t="shared" ref="I160" si="258">I159*I158</f>
        <v>#DIV/0!</v>
      </c>
      <c r="J160" s="78" t="e">
        <f t="shared" ref="J160" si="259">J159*J158</f>
        <v>#DIV/0!</v>
      </c>
      <c r="K160" s="78">
        <f>K155</f>
        <v>0</v>
      </c>
      <c r="L160" s="78">
        <f t="shared" ref="L160" si="260">L159*L158</f>
        <v>0</v>
      </c>
      <c r="M160" s="78" t="e">
        <f t="shared" ref="M160" si="261">M159*M158</f>
        <v>#DIV/0!</v>
      </c>
      <c r="N160" s="78" t="e">
        <f t="shared" ref="N160" si="262">N159*N158</f>
        <v>#DIV/0!</v>
      </c>
      <c r="O160" s="78" t="e">
        <f t="shared" ref="O160" si="263">O159*O158</f>
        <v>#DIV/0!</v>
      </c>
      <c r="P160" s="78" t="e">
        <f t="shared" ref="P160" si="264">P159*P158</f>
        <v>#DIV/0!</v>
      </c>
      <c r="Q160" s="128" t="e">
        <f t="shared" ref="Q160:Q164" si="265">SUM(M160:P160)/4</f>
        <v>#DIV/0!</v>
      </c>
      <c r="R160" s="128" t="e">
        <f t="shared" ref="R160:R164" si="266">SUM(M160:Q160)</f>
        <v>#DIV/0!</v>
      </c>
    </row>
    <row r="161" spans="1:18" x14ac:dyDescent="0.3">
      <c r="A161" s="162" t="s">
        <v>353</v>
      </c>
      <c r="B161" s="39" t="s">
        <v>888</v>
      </c>
      <c r="C161" s="46" t="s">
        <v>64</v>
      </c>
      <c r="D161" s="145" t="str">
        <f>D155</f>
        <v>OINVT</v>
      </c>
      <c r="E161" s="145" t="str">
        <f>E155</f>
        <v>OIT</v>
      </c>
      <c r="F161" s="46" t="s">
        <v>64</v>
      </c>
      <c r="G161" s="78" t="e">
        <f>G157-G160</f>
        <v>#DIV/0!</v>
      </c>
      <c r="H161" s="78" t="e">
        <f t="shared" ref="H161" si="267">H157-H160</f>
        <v>#DIV/0!</v>
      </c>
      <c r="I161" s="78" t="e">
        <f t="shared" ref="I161" si="268">I157-I160</f>
        <v>#DIV/0!</v>
      </c>
      <c r="J161" s="78" t="e">
        <f t="shared" ref="J161" si="269">J157-J160</f>
        <v>#DIV/0!</v>
      </c>
      <c r="K161" s="78">
        <f>K155</f>
        <v>0</v>
      </c>
      <c r="L161" s="78">
        <f t="shared" ref="L161" si="270">L157-L160</f>
        <v>0</v>
      </c>
      <c r="M161" s="78" t="e">
        <f t="shared" ref="M161" si="271">M157-M160</f>
        <v>#DIV/0!</v>
      </c>
      <c r="N161" s="78" t="e">
        <f t="shared" ref="N161" si="272">N157-N160</f>
        <v>#DIV/0!</v>
      </c>
      <c r="O161" s="78" t="e">
        <f t="shared" ref="O161" si="273">O157-O160</f>
        <v>#DIV/0!</v>
      </c>
      <c r="P161" s="78" t="e">
        <f t="shared" ref="P161" si="274">P157-P160</f>
        <v>#DIV/0!</v>
      </c>
      <c r="Q161" s="128" t="e">
        <f t="shared" si="265"/>
        <v>#DIV/0!</v>
      </c>
      <c r="R161" s="128" t="e">
        <f t="shared" si="266"/>
        <v>#DIV/0!</v>
      </c>
    </row>
    <row r="162" spans="1:18" x14ac:dyDescent="0.3">
      <c r="A162" s="163"/>
      <c r="B162" s="164" t="s">
        <v>213</v>
      </c>
      <c r="C162" s="46"/>
      <c r="D162" s="46"/>
      <c r="E162" s="46"/>
      <c r="F162" s="46"/>
      <c r="G162" s="131"/>
      <c r="H162" s="131"/>
      <c r="I162" s="131"/>
      <c r="J162" s="131"/>
      <c r="K162" s="128"/>
      <c r="L162" s="131"/>
      <c r="M162" s="131"/>
      <c r="N162" s="131"/>
      <c r="O162" s="131"/>
      <c r="P162" s="131"/>
      <c r="Q162" s="128">
        <f t="shared" si="265"/>
        <v>0</v>
      </c>
      <c r="R162" s="128">
        <f t="shared" si="266"/>
        <v>0</v>
      </c>
    </row>
    <row r="163" spans="1:18" x14ac:dyDescent="0.3">
      <c r="A163" s="40"/>
      <c r="B163" s="39" t="s">
        <v>255</v>
      </c>
      <c r="C163" s="46"/>
      <c r="D163" s="46"/>
      <c r="E163" s="46"/>
      <c r="F163" s="46"/>
      <c r="G163" s="131"/>
      <c r="H163" s="131"/>
      <c r="I163" s="131"/>
      <c r="J163" s="131"/>
      <c r="K163" s="128"/>
      <c r="L163" s="131"/>
      <c r="M163" s="131"/>
      <c r="N163" s="131"/>
      <c r="O163" s="131"/>
      <c r="P163" s="131"/>
      <c r="Q163" s="128">
        <f t="shared" si="265"/>
        <v>0</v>
      </c>
      <c r="R163" s="128">
        <f t="shared" si="266"/>
        <v>0</v>
      </c>
    </row>
    <row r="164" spans="1:18" ht="40.799999999999997" x14ac:dyDescent="0.3">
      <c r="A164" s="40"/>
      <c r="B164" s="39" t="s">
        <v>254</v>
      </c>
      <c r="C164" s="46"/>
      <c r="D164" s="46"/>
      <c r="E164" s="46"/>
      <c r="F164" s="46"/>
      <c r="G164" s="131"/>
      <c r="H164" s="131"/>
      <c r="I164" s="131"/>
      <c r="J164" s="131"/>
      <c r="K164" s="128"/>
      <c r="L164" s="131"/>
      <c r="M164" s="131"/>
      <c r="N164" s="131"/>
      <c r="O164" s="131"/>
      <c r="P164" s="131"/>
      <c r="Q164" s="128">
        <f t="shared" si="265"/>
        <v>0</v>
      </c>
      <c r="R164" s="128">
        <f t="shared" si="266"/>
        <v>0</v>
      </c>
    </row>
    <row r="165" spans="1:18" ht="30.6" x14ac:dyDescent="0.3">
      <c r="A165" s="40" t="str">
        <f>'P1_Planirane količine VU '!$A$10</f>
        <v>O.Q.3.</v>
      </c>
      <c r="B165"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65" s="46"/>
      <c r="D165" s="46"/>
      <c r="E165" s="46"/>
      <c r="F165" s="46"/>
      <c r="G165" s="166" t="e">
        <f>'P1_Planirane količine VU '!$F$10</f>
        <v>#DIV/0!</v>
      </c>
      <c r="H165" s="166" t="e">
        <f>'P1_Planirane količine VU '!$G$10</f>
        <v>#DIV/0!</v>
      </c>
      <c r="I165" s="166" t="e">
        <f>'P1_Planirane količine VU '!$H$10</f>
        <v>#DIV/0!</v>
      </c>
      <c r="J165" s="166" t="e">
        <f>'P1_Planirane količine VU '!$I$10</f>
        <v>#DIV/0!</v>
      </c>
      <c r="K165" s="128">
        <f>K163</f>
        <v>0</v>
      </c>
      <c r="L165" s="166">
        <f>'P1_Planirane količine VU '!$K$10</f>
        <v>0</v>
      </c>
      <c r="M165" s="166" t="e">
        <f>'P1_Planirane količine VU '!$L$10</f>
        <v>#DIV/0!</v>
      </c>
      <c r="N165" s="166" t="e">
        <f>'P1_Planirane količine VU '!$M$10</f>
        <v>#DIV/0!</v>
      </c>
      <c r="O165" s="166" t="e">
        <f>'P1_Planirane količine VU '!$N$10</f>
        <v>#DIV/0!</v>
      </c>
      <c r="P165" s="166" t="e">
        <f>'P1_Planirane količine VU '!$O$10</f>
        <v>#DIV/0!</v>
      </c>
      <c r="Q165" s="166" t="e">
        <f>'P1_Planirane količine VU '!$P$10</f>
        <v>#DIV/0!</v>
      </c>
      <c r="R165" s="166" t="e">
        <f>'P1_Planirane količine VU '!$Q$10</f>
        <v>#DIV/0!</v>
      </c>
    </row>
    <row r="166" spans="1:18" ht="40.799999999999997" x14ac:dyDescent="0.3">
      <c r="A166" s="162" t="s">
        <v>352</v>
      </c>
      <c r="B166" s="39" t="s">
        <v>889</v>
      </c>
      <c r="C166" s="46" t="s">
        <v>64</v>
      </c>
      <c r="D166" s="145" t="str">
        <f>D155</f>
        <v>OINVT</v>
      </c>
      <c r="E166" s="145" t="str">
        <f>E155</f>
        <v>OIT</v>
      </c>
      <c r="F166" s="46" t="s">
        <v>64</v>
      </c>
      <c r="G166" s="78" t="e">
        <f>G165*G164</f>
        <v>#DIV/0!</v>
      </c>
      <c r="H166" s="78" t="e">
        <f t="shared" ref="H166" si="275">H165*H164</f>
        <v>#DIV/0!</v>
      </c>
      <c r="I166" s="78" t="e">
        <f t="shared" ref="I166" si="276">I165*I164</f>
        <v>#DIV/0!</v>
      </c>
      <c r="J166" s="78" t="e">
        <f t="shared" ref="J166" si="277">J165*J164</f>
        <v>#DIV/0!</v>
      </c>
      <c r="K166" s="46">
        <f>K155</f>
        <v>0</v>
      </c>
      <c r="L166" s="78">
        <f>L164*L165</f>
        <v>0</v>
      </c>
      <c r="M166" s="78" t="e">
        <f t="shared" ref="M166" si="278">M164*M165</f>
        <v>#DIV/0!</v>
      </c>
      <c r="N166" s="78" t="e">
        <f t="shared" ref="N166" si="279">N164*N165</f>
        <v>#DIV/0!</v>
      </c>
      <c r="O166" s="78" t="e">
        <f t="shared" ref="O166" si="280">O164*O165</f>
        <v>#DIV/0!</v>
      </c>
      <c r="P166" s="78" t="e">
        <f t="shared" ref="P166" si="281">P164*P165</f>
        <v>#DIV/0!</v>
      </c>
      <c r="Q166" s="128" t="e">
        <f t="shared" ref="Q166:Q173" si="282">SUM(M166:P166)/4</f>
        <v>#DIV/0!</v>
      </c>
      <c r="R166" s="128" t="e">
        <f t="shared" ref="R166:R173" si="283">SUM(M166:Q166)</f>
        <v>#DIV/0!</v>
      </c>
    </row>
    <row r="167" spans="1:18" ht="20.399999999999999" x14ac:dyDescent="0.3">
      <c r="A167" s="162" t="s">
        <v>354</v>
      </c>
      <c r="B167" s="39" t="s">
        <v>890</v>
      </c>
      <c r="C167" s="46" t="s">
        <v>64</v>
      </c>
      <c r="D167" s="145" t="str">
        <f>D155</f>
        <v>OINVT</v>
      </c>
      <c r="E167" s="145" t="str">
        <f>E155</f>
        <v>OIT</v>
      </c>
      <c r="F167" s="46" t="s">
        <v>64</v>
      </c>
      <c r="G167" s="78" t="e">
        <f>G163-G166</f>
        <v>#DIV/0!</v>
      </c>
      <c r="H167" s="78" t="e">
        <f t="shared" ref="H167" si="284">H163-H166</f>
        <v>#DIV/0!</v>
      </c>
      <c r="I167" s="78" t="e">
        <f t="shared" ref="I167" si="285">I163-I166</f>
        <v>#DIV/0!</v>
      </c>
      <c r="J167" s="78" t="e">
        <f t="shared" ref="J167" si="286">J163-J166</f>
        <v>#DIV/0!</v>
      </c>
      <c r="K167" s="46">
        <f>K155</f>
        <v>0</v>
      </c>
      <c r="L167" s="78">
        <f>L163-L166</f>
        <v>0</v>
      </c>
      <c r="M167" s="78" t="e">
        <f t="shared" ref="M167" si="287">M163-M166</f>
        <v>#DIV/0!</v>
      </c>
      <c r="N167" s="78" t="e">
        <f t="shared" ref="N167" si="288">N163-N166</f>
        <v>#DIV/0!</v>
      </c>
      <c r="O167" s="78" t="e">
        <f t="shared" ref="O167" si="289">O163-O166</f>
        <v>#DIV/0!</v>
      </c>
      <c r="P167" s="78" t="e">
        <f t="shared" ref="P167" si="290">P163-P166</f>
        <v>#DIV/0!</v>
      </c>
      <c r="Q167" s="128" t="e">
        <f t="shared" si="282"/>
        <v>#DIV/0!</v>
      </c>
      <c r="R167" s="128" t="e">
        <f t="shared" si="283"/>
        <v>#DIV/0!</v>
      </c>
    </row>
    <row r="168" spans="1:18" x14ac:dyDescent="0.3">
      <c r="A168" s="163"/>
      <c r="B168" s="164" t="s">
        <v>214</v>
      </c>
      <c r="C168" s="46"/>
      <c r="D168" s="46"/>
      <c r="E168" s="46"/>
      <c r="F168" s="46"/>
      <c r="G168" s="131"/>
      <c r="H168" s="131"/>
      <c r="I168" s="131"/>
      <c r="J168" s="131"/>
      <c r="K168" s="128"/>
      <c r="L168" s="131"/>
      <c r="M168" s="131"/>
      <c r="N168" s="131"/>
      <c r="O168" s="131"/>
      <c r="P168" s="131"/>
      <c r="Q168" s="128">
        <f t="shared" si="282"/>
        <v>0</v>
      </c>
      <c r="R168" s="128">
        <f t="shared" si="283"/>
        <v>0</v>
      </c>
    </row>
    <row r="169" spans="1:18" ht="20.399999999999999" x14ac:dyDescent="0.3">
      <c r="A169" s="162" t="s">
        <v>551</v>
      </c>
      <c r="B169" s="39" t="s">
        <v>253</v>
      </c>
      <c r="C169" s="46" t="s">
        <v>64</v>
      </c>
      <c r="D169" s="145" t="str">
        <f>D155</f>
        <v>OINVT</v>
      </c>
      <c r="E169" s="145" t="str">
        <f>E155</f>
        <v>OIT</v>
      </c>
      <c r="F169" s="46" t="s">
        <v>64</v>
      </c>
      <c r="G169" s="131"/>
      <c r="H169" s="131"/>
      <c r="I169" s="131"/>
      <c r="J169" s="131"/>
      <c r="K169" s="128">
        <f>K155</f>
        <v>0</v>
      </c>
      <c r="L169" s="131"/>
      <c r="M169" s="131"/>
      <c r="N169" s="131"/>
      <c r="O169" s="131"/>
      <c r="P169" s="131"/>
      <c r="Q169" s="128">
        <f t="shared" si="282"/>
        <v>0</v>
      </c>
      <c r="R169" s="128">
        <f t="shared" si="283"/>
        <v>0</v>
      </c>
    </row>
    <row r="170" spans="1:18" x14ac:dyDescent="0.3">
      <c r="A170" s="130" t="str">
        <f>'P2_Kategorizacija OPEX-a'!A38</f>
        <v>2.4.</v>
      </c>
      <c r="B170" s="39" t="str">
        <f>'P2_Kategorizacija OPEX-a'!B38</f>
        <v>Troškovi sitnog inventara</v>
      </c>
      <c r="C170" s="46" t="s">
        <v>64</v>
      </c>
      <c r="D170" s="145" t="str">
        <f>'P2_Kategorizacija OPEX-a'!D38</f>
        <v>OINVT</v>
      </c>
      <c r="E170" s="145" t="str">
        <f>'P2_Kategorizacija OPEX-a'!E38</f>
        <v>OIT</v>
      </c>
      <c r="F170" s="46" t="s">
        <v>64</v>
      </c>
      <c r="G170" s="131"/>
      <c r="H170" s="131"/>
      <c r="I170" s="131"/>
      <c r="J170" s="131"/>
      <c r="K170" s="128">
        <f>'P2_Kategorizacija OPEX-a'!F38</f>
        <v>0</v>
      </c>
      <c r="L170" s="131"/>
      <c r="M170" s="131"/>
      <c r="N170" s="131"/>
      <c r="O170" s="131"/>
      <c r="P170" s="131"/>
      <c r="Q170" s="128">
        <f t="shared" si="282"/>
        <v>0</v>
      </c>
      <c r="R170" s="128">
        <f t="shared" si="283"/>
        <v>0</v>
      </c>
    </row>
    <row r="171" spans="1:18" x14ac:dyDescent="0.3">
      <c r="A171" s="163"/>
      <c r="B171" s="164" t="s">
        <v>215</v>
      </c>
      <c r="C171" s="46"/>
      <c r="D171" s="46"/>
      <c r="E171" s="46"/>
      <c r="F171" s="46"/>
      <c r="G171" s="131"/>
      <c r="H171" s="131"/>
      <c r="I171" s="131"/>
      <c r="J171" s="131"/>
      <c r="K171" s="128"/>
      <c r="L171" s="131"/>
      <c r="M171" s="131"/>
      <c r="N171" s="131"/>
      <c r="O171" s="131"/>
      <c r="P171" s="131"/>
      <c r="Q171" s="128">
        <f t="shared" si="282"/>
        <v>0</v>
      </c>
      <c r="R171" s="128">
        <f t="shared" si="283"/>
        <v>0</v>
      </c>
    </row>
    <row r="172" spans="1:18" x14ac:dyDescent="0.3">
      <c r="A172" s="40"/>
      <c r="B172" s="39" t="s">
        <v>252</v>
      </c>
      <c r="C172" s="46"/>
      <c r="D172" s="46"/>
      <c r="E172" s="46"/>
      <c r="F172" s="46"/>
      <c r="G172" s="131"/>
      <c r="H172" s="131"/>
      <c r="I172" s="131"/>
      <c r="J172" s="131"/>
      <c r="K172" s="128"/>
      <c r="L172" s="131"/>
      <c r="M172" s="131"/>
      <c r="N172" s="131"/>
      <c r="O172" s="131"/>
      <c r="P172" s="131"/>
      <c r="Q172" s="128">
        <f t="shared" si="282"/>
        <v>0</v>
      </c>
      <c r="R172" s="128">
        <f t="shared" si="283"/>
        <v>0</v>
      </c>
    </row>
    <row r="173" spans="1:18" ht="20.399999999999999" x14ac:dyDescent="0.3">
      <c r="A173" s="40"/>
      <c r="B173" s="39" t="s">
        <v>700</v>
      </c>
      <c r="C173" s="46"/>
      <c r="D173" s="46"/>
      <c r="E173" s="46"/>
      <c r="F173" s="46"/>
      <c r="G173" s="131"/>
      <c r="H173" s="131"/>
      <c r="I173" s="131"/>
      <c r="J173" s="131"/>
      <c r="K173" s="128"/>
      <c r="L173" s="131"/>
      <c r="M173" s="131"/>
      <c r="N173" s="131"/>
      <c r="O173" s="131"/>
      <c r="P173" s="131"/>
      <c r="Q173" s="128">
        <f t="shared" si="282"/>
        <v>0</v>
      </c>
      <c r="R173" s="128">
        <f t="shared" si="283"/>
        <v>0</v>
      </c>
    </row>
    <row r="174" spans="1:18" ht="30.6" x14ac:dyDescent="0.3">
      <c r="A174" s="40" t="str">
        <f>'P1_Planirane količine VU '!$A$5</f>
        <v>V.Q.3.</v>
      </c>
      <c r="B174"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74" s="46"/>
      <c r="D174" s="46"/>
      <c r="E174" s="46"/>
      <c r="F174" s="46"/>
      <c r="G174" s="166" t="e">
        <f>'P1_Planirane količine VU '!$F$5</f>
        <v>#DIV/0!</v>
      </c>
      <c r="H174" s="166" t="e">
        <f>'P1_Planirane količine VU '!$G$5</f>
        <v>#DIV/0!</v>
      </c>
      <c r="I174" s="166" t="e">
        <f>'P1_Planirane količine VU '!$H$5</f>
        <v>#DIV/0!</v>
      </c>
      <c r="J174" s="166" t="e">
        <f>'P1_Planirane količine VU '!$I$5</f>
        <v>#DIV/0!</v>
      </c>
      <c r="K174" s="128">
        <f>'P1_Planirane količine VU '!$J$5</f>
        <v>0</v>
      </c>
      <c r="L174" s="166">
        <f>'P1_Planirane količine VU '!$K$5</f>
        <v>0</v>
      </c>
      <c r="M174" s="166" t="e">
        <f>'P1_Planirane količine VU '!$L$5</f>
        <v>#DIV/0!</v>
      </c>
      <c r="N174" s="166" t="e">
        <f>'P1_Planirane količine VU '!$M$5</f>
        <v>#DIV/0!</v>
      </c>
      <c r="O174" s="166" t="e">
        <f>'P1_Planirane količine VU '!$N$5</f>
        <v>#DIV/0!</v>
      </c>
      <c r="P174" s="166" t="e">
        <f>'P1_Planirane količine VU '!$O$5</f>
        <v>#DIV/0!</v>
      </c>
      <c r="Q174" s="166" t="e">
        <f>'P1_Planirane količine VU '!$P$5</f>
        <v>#DIV/0!</v>
      </c>
      <c r="R174" s="166" t="e">
        <f>'P1_Planirane količine VU '!$Q$5</f>
        <v>#DIV/0!</v>
      </c>
    </row>
    <row r="175" spans="1:18" x14ac:dyDescent="0.3">
      <c r="A175" s="162" t="s">
        <v>355</v>
      </c>
      <c r="B175" s="39" t="s">
        <v>891</v>
      </c>
      <c r="C175" s="46" t="s">
        <v>64</v>
      </c>
      <c r="D175" s="145" t="str">
        <f>D170</f>
        <v>OINVT</v>
      </c>
      <c r="E175" s="145" t="str">
        <f>E170</f>
        <v>OIT</v>
      </c>
      <c r="F175" s="46" t="s">
        <v>64</v>
      </c>
      <c r="G175" s="78" t="e">
        <f>G174*G173</f>
        <v>#DIV/0!</v>
      </c>
      <c r="H175" s="78" t="e">
        <f t="shared" ref="H175" si="291">H174*H173</f>
        <v>#DIV/0!</v>
      </c>
      <c r="I175" s="78" t="e">
        <f t="shared" ref="I175" si="292">I174*I173</f>
        <v>#DIV/0!</v>
      </c>
      <c r="J175" s="78" t="e">
        <f t="shared" ref="J175" si="293">J174*J173</f>
        <v>#DIV/0!</v>
      </c>
      <c r="K175" s="78">
        <f>K170</f>
        <v>0</v>
      </c>
      <c r="L175" s="78">
        <f t="shared" ref="L175" si="294">L174*L173</f>
        <v>0</v>
      </c>
      <c r="M175" s="78" t="e">
        <f t="shared" ref="M175" si="295">M174*M173</f>
        <v>#DIV/0!</v>
      </c>
      <c r="N175" s="78" t="e">
        <f t="shared" ref="N175" si="296">N174*N173</f>
        <v>#DIV/0!</v>
      </c>
      <c r="O175" s="78" t="e">
        <f t="shared" ref="O175" si="297">O174*O173</f>
        <v>#DIV/0!</v>
      </c>
      <c r="P175" s="78" t="e">
        <f t="shared" ref="P175" si="298">P174*P173</f>
        <v>#DIV/0!</v>
      </c>
      <c r="Q175" s="128" t="e">
        <f t="shared" ref="Q175:Q179" si="299">SUM(M175:P175)/4</f>
        <v>#DIV/0!</v>
      </c>
      <c r="R175" s="128" t="e">
        <f t="shared" ref="R175:R179" si="300">SUM(M175:Q175)</f>
        <v>#DIV/0!</v>
      </c>
    </row>
    <row r="176" spans="1:18" x14ac:dyDescent="0.3">
      <c r="A176" s="162" t="s">
        <v>357</v>
      </c>
      <c r="B176" s="39" t="s">
        <v>892</v>
      </c>
      <c r="C176" s="46" t="s">
        <v>64</v>
      </c>
      <c r="D176" s="145" t="str">
        <f>D170</f>
        <v>OINVT</v>
      </c>
      <c r="E176" s="145" t="str">
        <f>E170</f>
        <v>OIT</v>
      </c>
      <c r="F176" s="46" t="s">
        <v>64</v>
      </c>
      <c r="G176" s="78" t="e">
        <f>G172-G175</f>
        <v>#DIV/0!</v>
      </c>
      <c r="H176" s="78" t="e">
        <f t="shared" ref="H176" si="301">H172-H175</f>
        <v>#DIV/0!</v>
      </c>
      <c r="I176" s="78" t="e">
        <f t="shared" ref="I176" si="302">I172-I175</f>
        <v>#DIV/0!</v>
      </c>
      <c r="J176" s="78" t="e">
        <f t="shared" ref="J176" si="303">J172-J175</f>
        <v>#DIV/0!</v>
      </c>
      <c r="K176" s="78">
        <f>K170</f>
        <v>0</v>
      </c>
      <c r="L176" s="78">
        <f t="shared" ref="L176" si="304">L172-L175</f>
        <v>0</v>
      </c>
      <c r="M176" s="78" t="e">
        <f t="shared" ref="M176" si="305">M172-M175</f>
        <v>#DIV/0!</v>
      </c>
      <c r="N176" s="78" t="e">
        <f t="shared" ref="N176" si="306">N172-N175</f>
        <v>#DIV/0!</v>
      </c>
      <c r="O176" s="78" t="e">
        <f t="shared" ref="O176" si="307">O172-O175</f>
        <v>#DIV/0!</v>
      </c>
      <c r="P176" s="78" t="e">
        <f t="shared" ref="P176" si="308">P172-P175</f>
        <v>#DIV/0!</v>
      </c>
      <c r="Q176" s="128" t="e">
        <f t="shared" si="299"/>
        <v>#DIV/0!</v>
      </c>
      <c r="R176" s="128" t="e">
        <f t="shared" si="300"/>
        <v>#DIV/0!</v>
      </c>
    </row>
    <row r="177" spans="1:18" x14ac:dyDescent="0.3">
      <c r="A177" s="163"/>
      <c r="B177" s="164" t="s">
        <v>213</v>
      </c>
      <c r="C177" s="46"/>
      <c r="D177" s="46"/>
      <c r="E177" s="46"/>
      <c r="F177" s="46"/>
      <c r="G177" s="131"/>
      <c r="H177" s="131"/>
      <c r="I177" s="131"/>
      <c r="J177" s="131"/>
      <c r="K177" s="128"/>
      <c r="L177" s="131"/>
      <c r="M177" s="131"/>
      <c r="N177" s="131"/>
      <c r="O177" s="131"/>
      <c r="P177" s="131"/>
      <c r="Q177" s="128">
        <f t="shared" si="299"/>
        <v>0</v>
      </c>
      <c r="R177" s="128">
        <f t="shared" si="300"/>
        <v>0</v>
      </c>
    </row>
    <row r="178" spans="1:18" x14ac:dyDescent="0.3">
      <c r="A178" s="40"/>
      <c r="B178" s="39" t="s">
        <v>251</v>
      </c>
      <c r="C178" s="46"/>
      <c r="D178" s="46"/>
      <c r="E178" s="46"/>
      <c r="F178" s="46"/>
      <c r="G178" s="131"/>
      <c r="H178" s="131"/>
      <c r="I178" s="131"/>
      <c r="J178" s="131"/>
      <c r="K178" s="128"/>
      <c r="L178" s="131"/>
      <c r="M178" s="131"/>
      <c r="N178" s="131"/>
      <c r="O178" s="131"/>
      <c r="P178" s="131"/>
      <c r="Q178" s="128">
        <f t="shared" si="299"/>
        <v>0</v>
      </c>
      <c r="R178" s="128">
        <f t="shared" si="300"/>
        <v>0</v>
      </c>
    </row>
    <row r="179" spans="1:18" ht="40.799999999999997" x14ac:dyDescent="0.3">
      <c r="A179" s="40"/>
      <c r="B179" s="39" t="s">
        <v>250</v>
      </c>
      <c r="C179" s="46"/>
      <c r="D179" s="46"/>
      <c r="E179" s="46"/>
      <c r="F179" s="46"/>
      <c r="G179" s="131"/>
      <c r="H179" s="131"/>
      <c r="I179" s="131"/>
      <c r="J179" s="131"/>
      <c r="K179" s="128"/>
      <c r="L179" s="131"/>
      <c r="M179" s="131"/>
      <c r="N179" s="131"/>
      <c r="O179" s="131"/>
      <c r="P179" s="131"/>
      <c r="Q179" s="128">
        <f t="shared" si="299"/>
        <v>0</v>
      </c>
      <c r="R179" s="128">
        <f t="shared" si="300"/>
        <v>0</v>
      </c>
    </row>
    <row r="180" spans="1:18" ht="30.6" x14ac:dyDescent="0.3">
      <c r="A180" s="40" t="str">
        <f>'P1_Planirane količine VU '!$A$10</f>
        <v>O.Q.3.</v>
      </c>
      <c r="B180"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180" s="46"/>
      <c r="D180" s="46"/>
      <c r="E180" s="46"/>
      <c r="F180" s="46"/>
      <c r="G180" s="166" t="e">
        <f>'P1_Planirane količine VU '!$F$10</f>
        <v>#DIV/0!</v>
      </c>
      <c r="H180" s="166" t="e">
        <f>'P1_Planirane količine VU '!$G$10</f>
        <v>#DIV/0!</v>
      </c>
      <c r="I180" s="166" t="e">
        <f>'P1_Planirane količine VU '!$H$10</f>
        <v>#DIV/0!</v>
      </c>
      <c r="J180" s="166" t="e">
        <f>'P1_Planirane količine VU '!$I$10</f>
        <v>#DIV/0!</v>
      </c>
      <c r="K180" s="128">
        <f>K179</f>
        <v>0</v>
      </c>
      <c r="L180" s="166">
        <f>'P1_Planirane količine VU '!$K$10</f>
        <v>0</v>
      </c>
      <c r="M180" s="166" t="e">
        <f>'P1_Planirane količine VU '!$L$10</f>
        <v>#DIV/0!</v>
      </c>
      <c r="N180" s="166" t="e">
        <f>'P1_Planirane količine VU '!$M$10</f>
        <v>#DIV/0!</v>
      </c>
      <c r="O180" s="166" t="e">
        <f>'P1_Planirane količine VU '!$N$10</f>
        <v>#DIV/0!</v>
      </c>
      <c r="P180" s="166" t="e">
        <f>'P1_Planirane količine VU '!$O$10</f>
        <v>#DIV/0!</v>
      </c>
      <c r="Q180" s="166" t="e">
        <f>'P1_Planirane količine VU '!$P$10</f>
        <v>#DIV/0!</v>
      </c>
      <c r="R180" s="166" t="e">
        <f>'P1_Planirane količine VU '!$Q$10</f>
        <v>#DIV/0!</v>
      </c>
    </row>
    <row r="181" spans="1:18" ht="40.799999999999997" x14ac:dyDescent="0.3">
      <c r="A181" s="162" t="s">
        <v>356</v>
      </c>
      <c r="B181" s="39" t="s">
        <v>893</v>
      </c>
      <c r="C181" s="46" t="s">
        <v>64</v>
      </c>
      <c r="D181" s="145" t="str">
        <f>D170</f>
        <v>OINVT</v>
      </c>
      <c r="E181" s="145" t="str">
        <f>E170</f>
        <v>OIT</v>
      </c>
      <c r="F181" s="46" t="s">
        <v>64</v>
      </c>
      <c r="G181" s="78" t="e">
        <f>G180*G179</f>
        <v>#DIV/0!</v>
      </c>
      <c r="H181" s="78" t="e">
        <f t="shared" ref="H181" si="309">H180*H179</f>
        <v>#DIV/0!</v>
      </c>
      <c r="I181" s="78" t="e">
        <f t="shared" ref="I181" si="310">I180*I179</f>
        <v>#DIV/0!</v>
      </c>
      <c r="J181" s="78" t="e">
        <f t="shared" ref="J181" si="311">J180*J179</f>
        <v>#DIV/0!</v>
      </c>
      <c r="K181" s="46">
        <f>K170</f>
        <v>0</v>
      </c>
      <c r="L181" s="78">
        <f>L179*L180</f>
        <v>0</v>
      </c>
      <c r="M181" s="78" t="e">
        <f t="shared" ref="M181" si="312">M179*M180</f>
        <v>#DIV/0!</v>
      </c>
      <c r="N181" s="78" t="e">
        <f t="shared" ref="N181" si="313">N179*N180</f>
        <v>#DIV/0!</v>
      </c>
      <c r="O181" s="78" t="e">
        <f t="shared" ref="O181" si="314">O179*O180</f>
        <v>#DIV/0!</v>
      </c>
      <c r="P181" s="78" t="e">
        <f t="shared" ref="P181" si="315">P179*P180</f>
        <v>#DIV/0!</v>
      </c>
      <c r="Q181" s="128" t="e">
        <f t="shared" ref="Q181:Q188" si="316">SUM(M181:P181)/4</f>
        <v>#DIV/0!</v>
      </c>
      <c r="R181" s="128" t="e">
        <f t="shared" ref="R181:R188" si="317">SUM(M181:Q181)</f>
        <v>#DIV/0!</v>
      </c>
    </row>
    <row r="182" spans="1:18" ht="20.399999999999999" x14ac:dyDescent="0.3">
      <c r="A182" s="162" t="s">
        <v>358</v>
      </c>
      <c r="B182" s="39" t="s">
        <v>894</v>
      </c>
      <c r="C182" s="46" t="s">
        <v>64</v>
      </c>
      <c r="D182" s="145" t="str">
        <f>D170</f>
        <v>OINVT</v>
      </c>
      <c r="E182" s="145" t="str">
        <f>E170</f>
        <v>OIT</v>
      </c>
      <c r="F182" s="46" t="s">
        <v>64</v>
      </c>
      <c r="G182" s="78" t="e">
        <f>G178-G181</f>
        <v>#DIV/0!</v>
      </c>
      <c r="H182" s="78" t="e">
        <f t="shared" ref="H182" si="318">H178-H181</f>
        <v>#DIV/0!</v>
      </c>
      <c r="I182" s="78" t="e">
        <f t="shared" ref="I182" si="319">I178-I181</f>
        <v>#DIV/0!</v>
      </c>
      <c r="J182" s="78" t="e">
        <f t="shared" ref="J182" si="320">J178-J181</f>
        <v>#DIV/0!</v>
      </c>
      <c r="K182" s="46">
        <f>K170</f>
        <v>0</v>
      </c>
      <c r="L182" s="78">
        <f>L178-L181</f>
        <v>0</v>
      </c>
      <c r="M182" s="78" t="e">
        <f t="shared" ref="M182" si="321">M178-M181</f>
        <v>#DIV/0!</v>
      </c>
      <c r="N182" s="78" t="e">
        <f t="shared" ref="N182" si="322">N178-N181</f>
        <v>#DIV/0!</v>
      </c>
      <c r="O182" s="78" t="e">
        <f t="shared" ref="O182" si="323">O178-O181</f>
        <v>#DIV/0!</v>
      </c>
      <c r="P182" s="78" t="e">
        <f t="shared" ref="P182" si="324">P178-P181</f>
        <v>#DIV/0!</v>
      </c>
      <c r="Q182" s="128" t="e">
        <f t="shared" si="316"/>
        <v>#DIV/0!</v>
      </c>
      <c r="R182" s="128" t="e">
        <f t="shared" si="317"/>
        <v>#DIV/0!</v>
      </c>
    </row>
    <row r="183" spans="1:18" x14ac:dyDescent="0.3">
      <c r="A183" s="163"/>
      <c r="B183" s="164" t="s">
        <v>214</v>
      </c>
      <c r="C183" s="46"/>
      <c r="D183" s="46"/>
      <c r="E183" s="46"/>
      <c r="F183" s="46"/>
      <c r="G183" s="131"/>
      <c r="H183" s="131"/>
      <c r="I183" s="131"/>
      <c r="J183" s="131"/>
      <c r="K183" s="128"/>
      <c r="L183" s="131"/>
      <c r="M183" s="131"/>
      <c r="N183" s="131"/>
      <c r="O183" s="131"/>
      <c r="P183" s="131"/>
      <c r="Q183" s="128">
        <f t="shared" si="316"/>
        <v>0</v>
      </c>
      <c r="R183" s="128">
        <f t="shared" si="317"/>
        <v>0</v>
      </c>
    </row>
    <row r="184" spans="1:18" ht="20.399999999999999" x14ac:dyDescent="0.3">
      <c r="A184" s="162" t="s">
        <v>552</v>
      </c>
      <c r="B184" s="39" t="s">
        <v>249</v>
      </c>
      <c r="C184" s="46" t="s">
        <v>64</v>
      </c>
      <c r="D184" s="145" t="str">
        <f>D170</f>
        <v>OINVT</v>
      </c>
      <c r="E184" s="145" t="str">
        <f>E170</f>
        <v>OIT</v>
      </c>
      <c r="F184" s="46" t="s">
        <v>64</v>
      </c>
      <c r="G184" s="131"/>
      <c r="H184" s="131"/>
      <c r="I184" s="131"/>
      <c r="J184" s="131"/>
      <c r="K184" s="128">
        <f>K170</f>
        <v>0</v>
      </c>
      <c r="L184" s="131"/>
      <c r="M184" s="131"/>
      <c r="N184" s="131"/>
      <c r="O184" s="131"/>
      <c r="P184" s="131"/>
      <c r="Q184" s="128">
        <f t="shared" si="316"/>
        <v>0</v>
      </c>
      <c r="R184" s="128">
        <f t="shared" si="317"/>
        <v>0</v>
      </c>
    </row>
    <row r="185" spans="1:18" x14ac:dyDescent="0.3">
      <c r="A185" s="130" t="str">
        <f>'P2_Kategorizacija OPEX-a'!A39</f>
        <v>2.5.</v>
      </c>
      <c r="B185" s="39" t="str">
        <f>'P2_Kategorizacija OPEX-a'!B39</f>
        <v>Troškovi kemikalija za kondicioniranje vode</v>
      </c>
      <c r="C185" s="46" t="s">
        <v>64</v>
      </c>
      <c r="D185" s="46" t="str">
        <f>'P2_Kategorizacija OPEX-a'!D39</f>
        <v>PIVT</v>
      </c>
      <c r="E185" s="46" t="str">
        <f>'P2_Kategorizacija OPEX-a'!E39</f>
        <v>PIT</v>
      </c>
      <c r="F185" s="46"/>
      <c r="G185" s="131"/>
      <c r="H185" s="131"/>
      <c r="I185" s="131"/>
      <c r="J185" s="131"/>
      <c r="K185" s="128">
        <f>'P2_Kategorizacija OPEX-a'!F39</f>
        <v>0</v>
      </c>
      <c r="L185" s="131"/>
      <c r="M185" s="131"/>
      <c r="N185" s="131"/>
      <c r="O185" s="131"/>
      <c r="P185" s="131"/>
      <c r="Q185" s="128">
        <f t="shared" si="316"/>
        <v>0</v>
      </c>
      <c r="R185" s="128">
        <f t="shared" si="317"/>
        <v>0</v>
      </c>
    </row>
    <row r="186" spans="1:18" x14ac:dyDescent="0.3">
      <c r="A186" s="163"/>
      <c r="B186" s="164" t="s">
        <v>215</v>
      </c>
      <c r="C186" s="46" t="s">
        <v>67</v>
      </c>
      <c r="D186" s="46"/>
      <c r="E186" s="46"/>
      <c r="F186" s="46"/>
      <c r="G186" s="131"/>
      <c r="H186" s="131"/>
      <c r="I186" s="131"/>
      <c r="J186" s="131"/>
      <c r="K186" s="128"/>
      <c r="L186" s="131"/>
      <c r="M186" s="131"/>
      <c r="N186" s="131"/>
      <c r="O186" s="131"/>
      <c r="P186" s="131"/>
      <c r="Q186" s="128">
        <f t="shared" si="316"/>
        <v>0</v>
      </c>
      <c r="R186" s="128">
        <f t="shared" si="317"/>
        <v>0</v>
      </c>
    </row>
    <row r="187" spans="1:18" x14ac:dyDescent="0.3">
      <c r="A187" s="40"/>
      <c r="B187" s="39" t="s">
        <v>248</v>
      </c>
      <c r="C187" s="46"/>
      <c r="D187" s="46"/>
      <c r="E187" s="46"/>
      <c r="F187" s="46"/>
      <c r="G187" s="131"/>
      <c r="H187" s="131"/>
      <c r="I187" s="131"/>
      <c r="J187" s="131"/>
      <c r="K187" s="128"/>
      <c r="L187" s="131"/>
      <c r="M187" s="131"/>
      <c r="N187" s="131"/>
      <c r="O187" s="131"/>
      <c r="P187" s="131"/>
      <c r="Q187" s="128">
        <f t="shared" si="316"/>
        <v>0</v>
      </c>
      <c r="R187" s="128">
        <f t="shared" si="317"/>
        <v>0</v>
      </c>
    </row>
    <row r="188" spans="1:18" ht="20.399999999999999" x14ac:dyDescent="0.3">
      <c r="A188" s="40"/>
      <c r="B188" s="39" t="s">
        <v>701</v>
      </c>
      <c r="C188" s="46"/>
      <c r="D188" s="46"/>
      <c r="E188" s="46"/>
      <c r="F188" s="46"/>
      <c r="G188" s="131"/>
      <c r="H188" s="131"/>
      <c r="I188" s="131"/>
      <c r="J188" s="131"/>
      <c r="K188" s="128"/>
      <c r="L188" s="131"/>
      <c r="M188" s="131"/>
      <c r="N188" s="131"/>
      <c r="O188" s="131"/>
      <c r="P188" s="131"/>
      <c r="Q188" s="128">
        <f t="shared" si="316"/>
        <v>0</v>
      </c>
      <c r="R188" s="128">
        <f t="shared" si="317"/>
        <v>0</v>
      </c>
    </row>
    <row r="189" spans="1:18" ht="30.6" x14ac:dyDescent="0.3">
      <c r="A189" s="40" t="str">
        <f>'P1_Planirane količine VU '!$A$5</f>
        <v>V.Q.3.</v>
      </c>
      <c r="B189"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89" s="46"/>
      <c r="D189" s="46"/>
      <c r="E189" s="46"/>
      <c r="F189" s="46"/>
      <c r="G189" s="166" t="e">
        <f>'P1_Planirane količine VU '!$F$5</f>
        <v>#DIV/0!</v>
      </c>
      <c r="H189" s="166" t="e">
        <f>'P1_Planirane količine VU '!$G$5</f>
        <v>#DIV/0!</v>
      </c>
      <c r="I189" s="166" t="e">
        <f>'P1_Planirane količine VU '!$H$5</f>
        <v>#DIV/0!</v>
      </c>
      <c r="J189" s="166" t="e">
        <f>'P1_Planirane količine VU '!$I$5</f>
        <v>#DIV/0!</v>
      </c>
      <c r="K189" s="128">
        <f>'P1_Planirane količine VU '!$J$5</f>
        <v>0</v>
      </c>
      <c r="L189" s="166">
        <f>'P1_Planirane količine VU '!$K$5</f>
        <v>0</v>
      </c>
      <c r="M189" s="166" t="e">
        <f>'P1_Planirane količine VU '!$L$5</f>
        <v>#DIV/0!</v>
      </c>
      <c r="N189" s="166" t="e">
        <f>'P1_Planirane količine VU '!$M$5</f>
        <v>#DIV/0!</v>
      </c>
      <c r="O189" s="166" t="e">
        <f>'P1_Planirane količine VU '!$N$5</f>
        <v>#DIV/0!</v>
      </c>
      <c r="P189" s="166" t="e">
        <f>'P1_Planirane količine VU '!$O$5</f>
        <v>#DIV/0!</v>
      </c>
      <c r="Q189" s="166" t="e">
        <f>'P1_Planirane količine VU '!$P$5</f>
        <v>#DIV/0!</v>
      </c>
      <c r="R189" s="166" t="e">
        <f>'P1_Planirane količine VU '!$Q$5</f>
        <v>#DIV/0!</v>
      </c>
    </row>
    <row r="190" spans="1:18" ht="20.399999999999999" x14ac:dyDescent="0.3">
      <c r="A190" s="162" t="s">
        <v>359</v>
      </c>
      <c r="B190" s="39" t="s">
        <v>895</v>
      </c>
      <c r="C190" s="46" t="s">
        <v>64</v>
      </c>
      <c r="D190" s="46" t="str">
        <f>D185</f>
        <v>PIVT</v>
      </c>
      <c r="E190" s="46" t="str">
        <f>E185</f>
        <v>PIT</v>
      </c>
      <c r="F190" s="46"/>
      <c r="G190" s="78" t="e">
        <f>G189*G188</f>
        <v>#DIV/0!</v>
      </c>
      <c r="H190" s="78" t="e">
        <f t="shared" ref="H190" si="325">H189*H188</f>
        <v>#DIV/0!</v>
      </c>
      <c r="I190" s="78" t="e">
        <f t="shared" ref="I190" si="326">I189*I188</f>
        <v>#DIV/0!</v>
      </c>
      <c r="J190" s="78" t="e">
        <f t="shared" ref="J190" si="327">J189*J188</f>
        <v>#DIV/0!</v>
      </c>
      <c r="K190" s="78">
        <f>K185</f>
        <v>0</v>
      </c>
      <c r="L190" s="78">
        <f t="shared" ref="L190" si="328">L189*L188</f>
        <v>0</v>
      </c>
      <c r="M190" s="78" t="e">
        <f t="shared" ref="M190" si="329">M189*M188</f>
        <v>#DIV/0!</v>
      </c>
      <c r="N190" s="78" t="e">
        <f t="shared" ref="N190" si="330">N189*N188</f>
        <v>#DIV/0!</v>
      </c>
      <c r="O190" s="78" t="e">
        <f t="shared" ref="O190" si="331">O189*O188</f>
        <v>#DIV/0!</v>
      </c>
      <c r="P190" s="78" t="e">
        <f t="shared" ref="P190" si="332">P189*P188</f>
        <v>#DIV/0!</v>
      </c>
      <c r="Q190" s="128" t="e">
        <f t="shared" ref="Q190:Q198" si="333">SUM(M190:P190)/4</f>
        <v>#DIV/0!</v>
      </c>
      <c r="R190" s="128" t="e">
        <f t="shared" ref="R190:R198" si="334">SUM(M190:Q190)</f>
        <v>#DIV/0!</v>
      </c>
    </row>
    <row r="191" spans="1:18" ht="20.399999999999999" x14ac:dyDescent="0.3">
      <c r="A191" s="162" t="s">
        <v>360</v>
      </c>
      <c r="B191" s="39" t="s">
        <v>896</v>
      </c>
      <c r="C191" s="46" t="s">
        <v>64</v>
      </c>
      <c r="D191" s="46" t="str">
        <f>D185</f>
        <v>PIVT</v>
      </c>
      <c r="E191" s="46" t="str">
        <f>E185</f>
        <v>PIT</v>
      </c>
      <c r="F191" s="46"/>
      <c r="G191" s="78" t="e">
        <f>G187-G190</f>
        <v>#DIV/0!</v>
      </c>
      <c r="H191" s="78" t="e">
        <f t="shared" ref="H191" si="335">H187-H190</f>
        <v>#DIV/0!</v>
      </c>
      <c r="I191" s="78" t="e">
        <f t="shared" ref="I191" si="336">I187-I190</f>
        <v>#DIV/0!</v>
      </c>
      <c r="J191" s="78" t="e">
        <f t="shared" ref="J191" si="337">J187-J190</f>
        <v>#DIV/0!</v>
      </c>
      <c r="K191" s="78">
        <f>K185</f>
        <v>0</v>
      </c>
      <c r="L191" s="78">
        <f t="shared" ref="L191" si="338">L187-L190</f>
        <v>0</v>
      </c>
      <c r="M191" s="78" t="e">
        <f t="shared" ref="M191" si="339">M187-M190</f>
        <v>#DIV/0!</v>
      </c>
      <c r="N191" s="78" t="e">
        <f t="shared" ref="N191" si="340">N187-N190</f>
        <v>#DIV/0!</v>
      </c>
      <c r="O191" s="78" t="e">
        <f t="shared" ref="O191" si="341">O187-O190</f>
        <v>#DIV/0!</v>
      </c>
      <c r="P191" s="78" t="e">
        <f t="shared" ref="P191" si="342">P187-P190</f>
        <v>#DIV/0!</v>
      </c>
      <c r="Q191" s="128" t="e">
        <f t="shared" si="333"/>
        <v>#DIV/0!</v>
      </c>
      <c r="R191" s="128" t="e">
        <f t="shared" si="334"/>
        <v>#DIV/0!</v>
      </c>
    </row>
    <row r="192" spans="1:18" x14ac:dyDescent="0.3">
      <c r="A192" s="160" t="str">
        <f>'P2_Kategorizacija OPEX-a'!A40</f>
        <v>3.</v>
      </c>
      <c r="B192" s="161" t="str">
        <f>'P2_Kategorizacija OPEX-a'!B40</f>
        <v>Troškovi zaposlenih</v>
      </c>
      <c r="C192" s="46"/>
      <c r="D192" s="46"/>
      <c r="E192" s="46"/>
      <c r="F192" s="46"/>
      <c r="G192" s="131"/>
      <c r="H192" s="131"/>
      <c r="I192" s="131"/>
      <c r="J192" s="131"/>
      <c r="K192" s="128"/>
      <c r="L192" s="131"/>
      <c r="M192" s="131"/>
      <c r="N192" s="131"/>
      <c r="O192" s="131"/>
      <c r="P192" s="131"/>
      <c r="Q192" s="128">
        <f t="shared" si="333"/>
        <v>0</v>
      </c>
      <c r="R192" s="128">
        <f t="shared" si="334"/>
        <v>0</v>
      </c>
    </row>
    <row r="193" spans="1:18" x14ac:dyDescent="0.3">
      <c r="A193" s="40" t="str">
        <f>'P2_Kategorizacija OPEX-a'!A41</f>
        <v>3.1.</v>
      </c>
      <c r="B193" s="39" t="str">
        <f>'P2_Kategorizacija OPEX-a'!B41</f>
        <v>Troškovi zaposlenih iznad prosječne referentne vrijednosti pokazatelja učinkovitosti poslovanja</v>
      </c>
      <c r="C193" s="46"/>
      <c r="D193" s="46"/>
      <c r="E193" s="46"/>
      <c r="F193" s="46"/>
      <c r="G193" s="131"/>
      <c r="H193" s="131"/>
      <c r="I193" s="131"/>
      <c r="J193" s="131"/>
      <c r="K193" s="128"/>
      <c r="L193" s="131"/>
      <c r="M193" s="131"/>
      <c r="N193" s="131"/>
      <c r="O193" s="131"/>
      <c r="P193" s="131"/>
      <c r="Q193" s="128">
        <f t="shared" si="333"/>
        <v>0</v>
      </c>
      <c r="R193" s="128">
        <f t="shared" si="334"/>
        <v>0</v>
      </c>
    </row>
    <row r="194" spans="1:18" x14ac:dyDescent="0.3">
      <c r="A194" s="40" t="str">
        <f>'P2_Kategorizacija OPEX-a'!A42</f>
        <v>3.2.</v>
      </c>
      <c r="B194" s="39" t="str">
        <f>'P2_Kategorizacija OPEX-a'!B42</f>
        <v>Troškovi zaposlenih unutar prosječne referentne vrijednosti pokazatelja učinkovitosti poslovanja</v>
      </c>
      <c r="C194" s="46"/>
      <c r="D194" s="46"/>
      <c r="E194" s="46"/>
      <c r="F194" s="46"/>
      <c r="G194" s="131"/>
      <c r="H194" s="131"/>
      <c r="I194" s="131"/>
      <c r="J194" s="131"/>
      <c r="K194" s="128"/>
      <c r="L194" s="131"/>
      <c r="M194" s="131"/>
      <c r="N194" s="131"/>
      <c r="O194" s="131"/>
      <c r="P194" s="131"/>
      <c r="Q194" s="128">
        <f t="shared" si="333"/>
        <v>0</v>
      </c>
      <c r="R194" s="128">
        <f t="shared" si="334"/>
        <v>0</v>
      </c>
    </row>
    <row r="195" spans="1:18" x14ac:dyDescent="0.3">
      <c r="A195" s="130" t="str">
        <f>'P2_Kategorizacija OPEX-a'!A43</f>
        <v>3.2.1.</v>
      </c>
      <c r="B195" s="39" t="str">
        <f>'P2_Kategorizacija OPEX-a'!B43</f>
        <v>Neto plaće zaposlenika</v>
      </c>
      <c r="C195" s="46"/>
      <c r="D195" s="46" t="str">
        <f>'P2_Kategorizacija OPEX-a'!D43</f>
        <v>PIVT</v>
      </c>
      <c r="E195" s="46" t="str">
        <f>'P2_Kategorizacija OPEX-a'!E43</f>
        <v>PIT</v>
      </c>
      <c r="F195" s="46" t="s">
        <v>67</v>
      </c>
      <c r="G195" s="131"/>
      <c r="H195" s="131"/>
      <c r="I195" s="131"/>
      <c r="J195" s="131"/>
      <c r="K195" s="128">
        <f>'P2_Kategorizacija OPEX-a'!F43</f>
        <v>0</v>
      </c>
      <c r="L195" s="131"/>
      <c r="M195" s="131"/>
      <c r="N195" s="131"/>
      <c r="O195" s="131"/>
      <c r="P195" s="131"/>
      <c r="Q195" s="128">
        <f t="shared" si="333"/>
        <v>0</v>
      </c>
      <c r="R195" s="128">
        <f t="shared" si="334"/>
        <v>0</v>
      </c>
    </row>
    <row r="196" spans="1:18" x14ac:dyDescent="0.3">
      <c r="A196" s="163"/>
      <c r="B196" s="164" t="s">
        <v>215</v>
      </c>
      <c r="C196" s="46"/>
      <c r="D196" s="46"/>
      <c r="E196" s="46"/>
      <c r="F196" s="46"/>
      <c r="G196" s="131"/>
      <c r="H196" s="131"/>
      <c r="I196" s="131"/>
      <c r="J196" s="131"/>
      <c r="K196" s="128"/>
      <c r="L196" s="131"/>
      <c r="M196" s="131"/>
      <c r="N196" s="131"/>
      <c r="O196" s="131"/>
      <c r="P196" s="131"/>
      <c r="Q196" s="128">
        <f t="shared" si="333"/>
        <v>0</v>
      </c>
      <c r="R196" s="128">
        <f t="shared" si="334"/>
        <v>0</v>
      </c>
    </row>
    <row r="197" spans="1:18" x14ac:dyDescent="0.3">
      <c r="A197" s="40"/>
      <c r="B197" s="39" t="s">
        <v>247</v>
      </c>
      <c r="C197" s="46"/>
      <c r="D197" s="46"/>
      <c r="E197" s="46"/>
      <c r="F197" s="46"/>
      <c r="G197" s="131"/>
      <c r="H197" s="131"/>
      <c r="I197" s="131"/>
      <c r="J197" s="131"/>
      <c r="K197" s="128"/>
      <c r="L197" s="131"/>
      <c r="M197" s="131"/>
      <c r="N197" s="131"/>
      <c r="O197" s="131"/>
      <c r="P197" s="131"/>
      <c r="Q197" s="128">
        <f t="shared" si="333"/>
        <v>0</v>
      </c>
      <c r="R197" s="128">
        <f t="shared" si="334"/>
        <v>0</v>
      </c>
    </row>
    <row r="198" spans="1:18" ht="20.399999999999999" x14ac:dyDescent="0.3">
      <c r="A198" s="40"/>
      <c r="B198" s="39" t="s">
        <v>702</v>
      </c>
      <c r="C198" s="46"/>
      <c r="D198" s="46"/>
      <c r="E198" s="46"/>
      <c r="F198" s="46"/>
      <c r="G198" s="131"/>
      <c r="H198" s="131"/>
      <c r="I198" s="131"/>
      <c r="J198" s="131"/>
      <c r="K198" s="128"/>
      <c r="L198" s="131"/>
      <c r="M198" s="131"/>
      <c r="N198" s="131"/>
      <c r="O198" s="131"/>
      <c r="P198" s="131"/>
      <c r="Q198" s="128">
        <f t="shared" si="333"/>
        <v>0</v>
      </c>
      <c r="R198" s="128">
        <f t="shared" si="334"/>
        <v>0</v>
      </c>
    </row>
    <row r="199" spans="1:18" ht="30.6" x14ac:dyDescent="0.3">
      <c r="A199" s="40" t="str">
        <f>'P1_Planirane količine VU '!$A$5</f>
        <v>V.Q.3.</v>
      </c>
      <c r="B199"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199" s="46"/>
      <c r="D199" s="46"/>
      <c r="E199" s="46"/>
      <c r="F199" s="46"/>
      <c r="G199" s="166" t="e">
        <f>'P1_Planirane količine VU '!$F$5</f>
        <v>#DIV/0!</v>
      </c>
      <c r="H199" s="166" t="e">
        <f>'P1_Planirane količine VU '!$G$5</f>
        <v>#DIV/0!</v>
      </c>
      <c r="I199" s="166" t="e">
        <f>'P1_Planirane količine VU '!$H$5</f>
        <v>#DIV/0!</v>
      </c>
      <c r="J199" s="166" t="e">
        <f>'P1_Planirane količine VU '!$I$5</f>
        <v>#DIV/0!</v>
      </c>
      <c r="K199" s="128">
        <f>'P1_Planirane količine VU '!$J$5</f>
        <v>0</v>
      </c>
      <c r="L199" s="166">
        <f>'P1_Planirane količine VU '!$K$5</f>
        <v>0</v>
      </c>
      <c r="M199" s="166" t="e">
        <f>'P1_Planirane količine VU '!$L$5</f>
        <v>#DIV/0!</v>
      </c>
      <c r="N199" s="166" t="e">
        <f>'P1_Planirane količine VU '!$M$5</f>
        <v>#DIV/0!</v>
      </c>
      <c r="O199" s="166" t="e">
        <f>'P1_Planirane količine VU '!$N$5</f>
        <v>#DIV/0!</v>
      </c>
      <c r="P199" s="166" t="e">
        <f>'P1_Planirane količine VU '!$O$5</f>
        <v>#DIV/0!</v>
      </c>
      <c r="Q199" s="166" t="e">
        <f>'P1_Planirane količine VU '!$P$5</f>
        <v>#DIV/0!</v>
      </c>
      <c r="R199" s="166" t="e">
        <f>'P1_Planirane količine VU '!$Q$5</f>
        <v>#DIV/0!</v>
      </c>
    </row>
    <row r="200" spans="1:18" ht="20.399999999999999" x14ac:dyDescent="0.3">
      <c r="A200" s="162" t="s">
        <v>361</v>
      </c>
      <c r="B200" s="39" t="s">
        <v>897</v>
      </c>
      <c r="C200" s="46" t="s">
        <v>64</v>
      </c>
      <c r="D200" s="46" t="str">
        <f>D195</f>
        <v>PIVT</v>
      </c>
      <c r="E200" s="46" t="str">
        <f>E195</f>
        <v>PIT</v>
      </c>
      <c r="F200" s="46" t="s">
        <v>67</v>
      </c>
      <c r="G200" s="78" t="e">
        <f>G199*G198</f>
        <v>#DIV/0!</v>
      </c>
      <c r="H200" s="78" t="e">
        <f t="shared" ref="H200" si="343">H199*H198</f>
        <v>#DIV/0!</v>
      </c>
      <c r="I200" s="78" t="e">
        <f t="shared" ref="I200" si="344">I199*I198</f>
        <v>#DIV/0!</v>
      </c>
      <c r="J200" s="78" t="e">
        <f t="shared" ref="J200" si="345">J199*J198</f>
        <v>#DIV/0!</v>
      </c>
      <c r="K200" s="78">
        <f>K195</f>
        <v>0</v>
      </c>
      <c r="L200" s="78">
        <f t="shared" ref="L200" si="346">L199*L198</f>
        <v>0</v>
      </c>
      <c r="M200" s="78" t="e">
        <f t="shared" ref="M200" si="347">M199*M198</f>
        <v>#DIV/0!</v>
      </c>
      <c r="N200" s="78" t="e">
        <f t="shared" ref="N200" si="348">N199*N198</f>
        <v>#DIV/0!</v>
      </c>
      <c r="O200" s="78" t="e">
        <f t="shared" ref="O200" si="349">O199*O198</f>
        <v>#DIV/0!</v>
      </c>
      <c r="P200" s="78" t="e">
        <f t="shared" ref="P200" si="350">P199*P198</f>
        <v>#DIV/0!</v>
      </c>
      <c r="Q200" s="128" t="e">
        <f t="shared" ref="Q200:Q204" si="351">SUM(M200:P200)/4</f>
        <v>#DIV/0!</v>
      </c>
      <c r="R200" s="128" t="e">
        <f t="shared" ref="R200:R204" si="352">SUM(M200:Q200)</f>
        <v>#DIV/0!</v>
      </c>
    </row>
    <row r="201" spans="1:18" x14ac:dyDescent="0.3">
      <c r="A201" s="162" t="s">
        <v>363</v>
      </c>
      <c r="B201" s="39" t="s">
        <v>898</v>
      </c>
      <c r="C201" s="46" t="s">
        <v>64</v>
      </c>
      <c r="D201" s="46" t="str">
        <f>D195</f>
        <v>PIVT</v>
      </c>
      <c r="E201" s="46" t="str">
        <f>E195</f>
        <v>PIT</v>
      </c>
      <c r="F201" s="46" t="s">
        <v>67</v>
      </c>
      <c r="G201" s="78" t="e">
        <f>G197-G200</f>
        <v>#DIV/0!</v>
      </c>
      <c r="H201" s="78" t="e">
        <f t="shared" ref="H201" si="353">H197-H200</f>
        <v>#DIV/0!</v>
      </c>
      <c r="I201" s="78" t="e">
        <f t="shared" ref="I201" si="354">I197-I200</f>
        <v>#DIV/0!</v>
      </c>
      <c r="J201" s="78" t="e">
        <f t="shared" ref="J201" si="355">J197-J200</f>
        <v>#DIV/0!</v>
      </c>
      <c r="K201" s="78">
        <f>K195</f>
        <v>0</v>
      </c>
      <c r="L201" s="78">
        <f t="shared" ref="L201" si="356">L197-L200</f>
        <v>0</v>
      </c>
      <c r="M201" s="78" t="e">
        <f t="shared" ref="M201" si="357">M197-M200</f>
        <v>#DIV/0!</v>
      </c>
      <c r="N201" s="78" t="e">
        <f t="shared" ref="N201" si="358">N197-N200</f>
        <v>#DIV/0!</v>
      </c>
      <c r="O201" s="78" t="e">
        <f t="shared" ref="O201" si="359">O197-O200</f>
        <v>#DIV/0!</v>
      </c>
      <c r="P201" s="78" t="e">
        <f t="shared" ref="P201" si="360">P197-P200</f>
        <v>#DIV/0!</v>
      </c>
      <c r="Q201" s="128" t="e">
        <f t="shared" si="351"/>
        <v>#DIV/0!</v>
      </c>
      <c r="R201" s="128" t="e">
        <f t="shared" si="352"/>
        <v>#DIV/0!</v>
      </c>
    </row>
    <row r="202" spans="1:18" x14ac:dyDescent="0.3">
      <c r="A202" s="163"/>
      <c r="B202" s="164" t="s">
        <v>213</v>
      </c>
      <c r="C202" s="46"/>
      <c r="D202" s="46"/>
      <c r="E202" s="46"/>
      <c r="F202" s="46"/>
      <c r="G202" s="131"/>
      <c r="H202" s="131"/>
      <c r="I202" s="131"/>
      <c r="J202" s="131"/>
      <c r="K202" s="128"/>
      <c r="L202" s="131"/>
      <c r="M202" s="131"/>
      <c r="N202" s="131"/>
      <c r="O202" s="131"/>
      <c r="P202" s="131"/>
      <c r="Q202" s="128">
        <f t="shared" si="351"/>
        <v>0</v>
      </c>
      <c r="R202" s="128">
        <f t="shared" si="352"/>
        <v>0</v>
      </c>
    </row>
    <row r="203" spans="1:18" x14ac:dyDescent="0.3">
      <c r="A203" s="40"/>
      <c r="B203" s="39" t="s">
        <v>246</v>
      </c>
      <c r="C203" s="46"/>
      <c r="D203" s="46"/>
      <c r="E203" s="46"/>
      <c r="F203" s="46"/>
      <c r="G203" s="131"/>
      <c r="H203" s="131"/>
      <c r="I203" s="131"/>
      <c r="J203" s="131"/>
      <c r="K203" s="128"/>
      <c r="L203" s="131"/>
      <c r="M203" s="131"/>
      <c r="N203" s="131"/>
      <c r="O203" s="131"/>
      <c r="P203" s="131"/>
      <c r="Q203" s="128">
        <f t="shared" si="351"/>
        <v>0</v>
      </c>
      <c r="R203" s="128">
        <f t="shared" si="352"/>
        <v>0</v>
      </c>
    </row>
    <row r="204" spans="1:18" ht="40.799999999999997" x14ac:dyDescent="0.3">
      <c r="A204" s="40"/>
      <c r="B204" s="39" t="s">
        <v>245</v>
      </c>
      <c r="C204" s="46"/>
      <c r="D204" s="46"/>
      <c r="E204" s="46"/>
      <c r="F204" s="46"/>
      <c r="G204" s="131"/>
      <c r="H204" s="131"/>
      <c r="I204" s="131"/>
      <c r="J204" s="131"/>
      <c r="K204" s="128"/>
      <c r="L204" s="131"/>
      <c r="M204" s="131"/>
      <c r="N204" s="131"/>
      <c r="O204" s="131"/>
      <c r="P204" s="131"/>
      <c r="Q204" s="128">
        <f t="shared" si="351"/>
        <v>0</v>
      </c>
      <c r="R204" s="128">
        <f t="shared" si="352"/>
        <v>0</v>
      </c>
    </row>
    <row r="205" spans="1:18" ht="30.6" x14ac:dyDescent="0.3">
      <c r="A205" s="40" t="str">
        <f>'P1_Planirane količine VU '!$A$10</f>
        <v>O.Q.3.</v>
      </c>
      <c r="B205"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05" s="46"/>
      <c r="D205" s="46"/>
      <c r="E205" s="46"/>
      <c r="F205" s="46"/>
      <c r="G205" s="166" t="e">
        <f>'P1_Planirane količine VU '!$F$10</f>
        <v>#DIV/0!</v>
      </c>
      <c r="H205" s="166" t="e">
        <f>'P1_Planirane količine VU '!$G$10</f>
        <v>#DIV/0!</v>
      </c>
      <c r="I205" s="166" t="e">
        <f>'P1_Planirane količine VU '!$H$10</f>
        <v>#DIV/0!</v>
      </c>
      <c r="J205" s="166" t="e">
        <f>'P1_Planirane količine VU '!$I$10</f>
        <v>#DIV/0!</v>
      </c>
      <c r="K205" s="166">
        <f>'P1_Planirane količine VU '!$J$10</f>
        <v>0</v>
      </c>
      <c r="L205" s="166">
        <f>'P1_Planirane količine VU '!$K$10</f>
        <v>0</v>
      </c>
      <c r="M205" s="166" t="e">
        <f>'P1_Planirane količine VU '!$L$10</f>
        <v>#DIV/0!</v>
      </c>
      <c r="N205" s="166" t="e">
        <f>'P1_Planirane količine VU '!$M$10</f>
        <v>#DIV/0!</v>
      </c>
      <c r="O205" s="166" t="e">
        <f>'P1_Planirane količine VU '!$N$10</f>
        <v>#DIV/0!</v>
      </c>
      <c r="P205" s="166" t="e">
        <f>'P1_Planirane količine VU '!$O$10</f>
        <v>#DIV/0!</v>
      </c>
      <c r="Q205" s="166" t="e">
        <f>'P1_Planirane količine VU '!$P$10</f>
        <v>#DIV/0!</v>
      </c>
      <c r="R205" s="166" t="e">
        <f>'P1_Planirane količine VU '!$Q$10</f>
        <v>#DIV/0!</v>
      </c>
    </row>
    <row r="206" spans="1:18" ht="40.799999999999997" x14ac:dyDescent="0.3">
      <c r="A206" s="162" t="s">
        <v>362</v>
      </c>
      <c r="B206" s="39" t="s">
        <v>899</v>
      </c>
      <c r="C206" s="46" t="s">
        <v>64</v>
      </c>
      <c r="D206" s="46" t="str">
        <f>D195</f>
        <v>PIVT</v>
      </c>
      <c r="E206" s="46" t="str">
        <f>E195</f>
        <v>PIT</v>
      </c>
      <c r="F206" s="46" t="s">
        <v>67</v>
      </c>
      <c r="G206" s="78" t="e">
        <f>G205*G204</f>
        <v>#DIV/0!</v>
      </c>
      <c r="H206" s="78" t="e">
        <f t="shared" ref="H206" si="361">H205*H204</f>
        <v>#DIV/0!</v>
      </c>
      <c r="I206" s="78" t="e">
        <f t="shared" ref="I206" si="362">I205*I204</f>
        <v>#DIV/0!</v>
      </c>
      <c r="J206" s="78" t="e">
        <f t="shared" ref="J206" si="363">J205*J204</f>
        <v>#DIV/0!</v>
      </c>
      <c r="K206" s="46">
        <f>K195</f>
        <v>0</v>
      </c>
      <c r="L206" s="78">
        <f>L204*L205</f>
        <v>0</v>
      </c>
      <c r="M206" s="78" t="e">
        <f t="shared" ref="M206" si="364">M204*M205</f>
        <v>#DIV/0!</v>
      </c>
      <c r="N206" s="78" t="e">
        <f t="shared" ref="N206" si="365">N204*N205</f>
        <v>#DIV/0!</v>
      </c>
      <c r="O206" s="78" t="e">
        <f t="shared" ref="O206" si="366">O204*O205</f>
        <v>#DIV/0!</v>
      </c>
      <c r="P206" s="78" t="e">
        <f t="shared" ref="P206" si="367">P204*P205</f>
        <v>#DIV/0!</v>
      </c>
      <c r="Q206" s="128" t="e">
        <f t="shared" ref="Q206:Q213" si="368">SUM(M206:P206)/4</f>
        <v>#DIV/0!</v>
      </c>
      <c r="R206" s="128" t="e">
        <f t="shared" ref="R206:R213" si="369">SUM(M206:Q206)</f>
        <v>#DIV/0!</v>
      </c>
    </row>
    <row r="207" spans="1:18" ht="20.399999999999999" x14ac:dyDescent="0.3">
      <c r="A207" s="162" t="s">
        <v>364</v>
      </c>
      <c r="B207" s="39" t="s">
        <v>900</v>
      </c>
      <c r="C207" s="46" t="s">
        <v>64</v>
      </c>
      <c r="D207" s="46" t="str">
        <f>D195</f>
        <v>PIVT</v>
      </c>
      <c r="E207" s="46" t="str">
        <f>E195</f>
        <v>PIT</v>
      </c>
      <c r="F207" s="46" t="s">
        <v>67</v>
      </c>
      <c r="G207" s="78" t="e">
        <f>G203-G206</f>
        <v>#DIV/0!</v>
      </c>
      <c r="H207" s="78" t="e">
        <f t="shared" ref="H207" si="370">H203-H206</f>
        <v>#DIV/0!</v>
      </c>
      <c r="I207" s="78" t="e">
        <f t="shared" ref="I207" si="371">I203-I206</f>
        <v>#DIV/0!</v>
      </c>
      <c r="J207" s="78" t="e">
        <f t="shared" ref="J207" si="372">J203-J206</f>
        <v>#DIV/0!</v>
      </c>
      <c r="K207" s="46">
        <f>K195</f>
        <v>0</v>
      </c>
      <c r="L207" s="78">
        <f>L203-L206</f>
        <v>0</v>
      </c>
      <c r="M207" s="78" t="e">
        <f t="shared" ref="M207" si="373">M203-M206</f>
        <v>#DIV/0!</v>
      </c>
      <c r="N207" s="78" t="e">
        <f t="shared" ref="N207" si="374">N203-N206</f>
        <v>#DIV/0!</v>
      </c>
      <c r="O207" s="78" t="e">
        <f t="shared" ref="O207" si="375">O203-O206</f>
        <v>#DIV/0!</v>
      </c>
      <c r="P207" s="78" t="e">
        <f t="shared" ref="P207" si="376">P203-P206</f>
        <v>#DIV/0!</v>
      </c>
      <c r="Q207" s="128" t="e">
        <f t="shared" si="368"/>
        <v>#DIV/0!</v>
      </c>
      <c r="R207" s="128" t="e">
        <f t="shared" si="369"/>
        <v>#DIV/0!</v>
      </c>
    </row>
    <row r="208" spans="1:18" x14ac:dyDescent="0.3">
      <c r="A208" s="163"/>
      <c r="B208" s="164" t="s">
        <v>214</v>
      </c>
      <c r="C208" s="46"/>
      <c r="D208" s="46"/>
      <c r="E208" s="46"/>
      <c r="F208" s="46"/>
      <c r="G208" s="131"/>
      <c r="H208" s="131"/>
      <c r="I208" s="131"/>
      <c r="J208" s="131"/>
      <c r="K208" s="128"/>
      <c r="L208" s="131"/>
      <c r="M208" s="131"/>
      <c r="N208" s="131"/>
      <c r="O208" s="131"/>
      <c r="P208" s="131"/>
      <c r="Q208" s="128">
        <f t="shared" si="368"/>
        <v>0</v>
      </c>
      <c r="R208" s="128">
        <f t="shared" si="369"/>
        <v>0</v>
      </c>
    </row>
    <row r="209" spans="1:18" ht="20.399999999999999" x14ac:dyDescent="0.3">
      <c r="A209" s="162" t="s">
        <v>553</v>
      </c>
      <c r="B209" s="39" t="s">
        <v>244</v>
      </c>
      <c r="C209" s="46" t="s">
        <v>64</v>
      </c>
      <c r="D209" s="46" t="str">
        <f>D195</f>
        <v>PIVT</v>
      </c>
      <c r="E209" s="46" t="str">
        <f>E195</f>
        <v>PIT</v>
      </c>
      <c r="F209" s="46" t="s">
        <v>67</v>
      </c>
      <c r="G209" s="131"/>
      <c r="H209" s="131"/>
      <c r="I209" s="131"/>
      <c r="J209" s="131"/>
      <c r="K209" s="128">
        <f>K195</f>
        <v>0</v>
      </c>
      <c r="L209" s="131"/>
      <c r="M209" s="131"/>
      <c r="N209" s="131"/>
      <c r="O209" s="131"/>
      <c r="P209" s="131"/>
      <c r="Q209" s="128">
        <f t="shared" si="368"/>
        <v>0</v>
      </c>
      <c r="R209" s="128">
        <f t="shared" si="369"/>
        <v>0</v>
      </c>
    </row>
    <row r="210" spans="1:18" x14ac:dyDescent="0.3">
      <c r="A210" s="130" t="str">
        <f>'P2_Kategorizacija OPEX-a'!A44</f>
        <v>3.2.2.</v>
      </c>
      <c r="B210" s="39" t="str">
        <f>'P2_Kategorizacija OPEX-a'!B44</f>
        <v>Porezi na plaće i iz plaća zaposlenika</v>
      </c>
      <c r="C210" s="46"/>
      <c r="D210" s="46" t="str">
        <f>'P2_Kategorizacija OPEX-a'!D44</f>
        <v>PIVT</v>
      </c>
      <c r="E210" s="46" t="str">
        <f>'P2_Kategorizacija OPEX-a'!E44</f>
        <v>PIT</v>
      </c>
      <c r="F210" s="46"/>
      <c r="G210" s="131"/>
      <c r="H210" s="131"/>
      <c r="I210" s="131"/>
      <c r="J210" s="131"/>
      <c r="K210" s="128">
        <f>'P2_Kategorizacija OPEX-a'!F44</f>
        <v>0</v>
      </c>
      <c r="L210" s="131"/>
      <c r="M210" s="131"/>
      <c r="N210" s="131"/>
      <c r="O210" s="131"/>
      <c r="P210" s="131"/>
      <c r="Q210" s="128">
        <f t="shared" si="368"/>
        <v>0</v>
      </c>
      <c r="R210" s="128">
        <f t="shared" si="369"/>
        <v>0</v>
      </c>
    </row>
    <row r="211" spans="1:18" x14ac:dyDescent="0.3">
      <c r="A211" s="163"/>
      <c r="B211" s="164" t="s">
        <v>215</v>
      </c>
      <c r="C211" s="46"/>
      <c r="D211" s="46"/>
      <c r="E211" s="46"/>
      <c r="F211" s="46"/>
      <c r="G211" s="131"/>
      <c r="H211" s="131"/>
      <c r="I211" s="131"/>
      <c r="J211" s="131"/>
      <c r="K211" s="128"/>
      <c r="L211" s="131"/>
      <c r="M211" s="131"/>
      <c r="N211" s="131"/>
      <c r="O211" s="131"/>
      <c r="P211" s="131"/>
      <c r="Q211" s="128">
        <f t="shared" si="368"/>
        <v>0</v>
      </c>
      <c r="R211" s="128">
        <f t="shared" si="369"/>
        <v>0</v>
      </c>
    </row>
    <row r="212" spans="1:18" x14ac:dyDescent="0.3">
      <c r="A212" s="40"/>
      <c r="B212" s="39" t="s">
        <v>243</v>
      </c>
      <c r="C212" s="46"/>
      <c r="D212" s="46"/>
      <c r="E212" s="46"/>
      <c r="F212" s="46"/>
      <c r="G212" s="131"/>
      <c r="H212" s="131"/>
      <c r="I212" s="131"/>
      <c r="J212" s="131"/>
      <c r="K212" s="128"/>
      <c r="L212" s="131"/>
      <c r="M212" s="131"/>
      <c r="N212" s="131"/>
      <c r="O212" s="131"/>
      <c r="P212" s="131"/>
      <c r="Q212" s="128">
        <f t="shared" si="368"/>
        <v>0</v>
      </c>
      <c r="R212" s="128">
        <f t="shared" si="369"/>
        <v>0</v>
      </c>
    </row>
    <row r="213" spans="1:18" ht="20.399999999999999" x14ac:dyDescent="0.3">
      <c r="A213" s="40"/>
      <c r="B213" s="39" t="s">
        <v>703</v>
      </c>
      <c r="C213" s="46"/>
      <c r="D213" s="46"/>
      <c r="E213" s="46"/>
      <c r="F213" s="46"/>
      <c r="G213" s="131"/>
      <c r="H213" s="131"/>
      <c r="I213" s="131"/>
      <c r="J213" s="131"/>
      <c r="K213" s="128"/>
      <c r="L213" s="131"/>
      <c r="M213" s="131"/>
      <c r="N213" s="131"/>
      <c r="O213" s="131"/>
      <c r="P213" s="131"/>
      <c r="Q213" s="128">
        <f t="shared" si="368"/>
        <v>0</v>
      </c>
      <c r="R213" s="128">
        <f t="shared" si="369"/>
        <v>0</v>
      </c>
    </row>
    <row r="214" spans="1:18" ht="30.6" x14ac:dyDescent="0.3">
      <c r="A214" s="40" t="str">
        <f>'P1_Planirane količine VU '!$A$5</f>
        <v>V.Q.3.</v>
      </c>
      <c r="B214"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14" s="46"/>
      <c r="D214" s="46"/>
      <c r="E214" s="46"/>
      <c r="F214" s="46"/>
      <c r="G214" s="166" t="e">
        <f>'P1_Planirane količine VU '!$F$5</f>
        <v>#DIV/0!</v>
      </c>
      <c r="H214" s="166" t="e">
        <f>'P1_Planirane količine VU '!$G$5</f>
        <v>#DIV/0!</v>
      </c>
      <c r="I214" s="166" t="e">
        <f>'P1_Planirane količine VU '!$H$5</f>
        <v>#DIV/0!</v>
      </c>
      <c r="J214" s="166" t="e">
        <f>'P1_Planirane količine VU '!$I$5</f>
        <v>#DIV/0!</v>
      </c>
      <c r="K214" s="168">
        <f>'P1_Planirane količine VU '!$J$5</f>
        <v>0</v>
      </c>
      <c r="L214" s="166">
        <f>'P1_Planirane količine VU '!$K$5</f>
        <v>0</v>
      </c>
      <c r="M214" s="166" t="e">
        <f>'P1_Planirane količine VU '!$L$5</f>
        <v>#DIV/0!</v>
      </c>
      <c r="N214" s="166" t="e">
        <f>'P1_Planirane količine VU '!$M$5</f>
        <v>#DIV/0!</v>
      </c>
      <c r="O214" s="166" t="e">
        <f>'P1_Planirane količine VU '!$N$5</f>
        <v>#DIV/0!</v>
      </c>
      <c r="P214" s="166" t="e">
        <f>'P1_Planirane količine VU '!$O$5</f>
        <v>#DIV/0!</v>
      </c>
      <c r="Q214" s="166" t="e">
        <f>'P1_Planirane količine VU '!$P$5</f>
        <v>#DIV/0!</v>
      </c>
      <c r="R214" s="166" t="e">
        <f>'P1_Planirane količine VU '!$Q$5</f>
        <v>#DIV/0!</v>
      </c>
    </row>
    <row r="215" spans="1:18" ht="20.399999999999999" x14ac:dyDescent="0.3">
      <c r="A215" s="162" t="s">
        <v>365</v>
      </c>
      <c r="B215" s="39" t="s">
        <v>901</v>
      </c>
      <c r="C215" s="46" t="s">
        <v>64</v>
      </c>
      <c r="D215" s="46" t="str">
        <f>D210</f>
        <v>PIVT</v>
      </c>
      <c r="E215" s="46" t="str">
        <f>E210</f>
        <v>PIT</v>
      </c>
      <c r="F215" s="46" t="s">
        <v>67</v>
      </c>
      <c r="G215" s="78" t="e">
        <f>G214*G213</f>
        <v>#DIV/0!</v>
      </c>
      <c r="H215" s="78" t="e">
        <f t="shared" ref="H215" si="377">H214*H213</f>
        <v>#DIV/0!</v>
      </c>
      <c r="I215" s="78" t="e">
        <f t="shared" ref="I215" si="378">I214*I213</f>
        <v>#DIV/0!</v>
      </c>
      <c r="J215" s="78" t="e">
        <f t="shared" ref="J215" si="379">J214*J213</f>
        <v>#DIV/0!</v>
      </c>
      <c r="K215" s="78">
        <f>K210</f>
        <v>0</v>
      </c>
      <c r="L215" s="78">
        <f t="shared" ref="L215" si="380">L214*L213</f>
        <v>0</v>
      </c>
      <c r="M215" s="78" t="e">
        <f t="shared" ref="M215" si="381">M214*M213</f>
        <v>#DIV/0!</v>
      </c>
      <c r="N215" s="78" t="e">
        <f t="shared" ref="N215" si="382">N214*N213</f>
        <v>#DIV/0!</v>
      </c>
      <c r="O215" s="78" t="e">
        <f t="shared" ref="O215" si="383">O214*O213</f>
        <v>#DIV/0!</v>
      </c>
      <c r="P215" s="78" t="e">
        <f t="shared" ref="P215" si="384">P214*P213</f>
        <v>#DIV/0!</v>
      </c>
      <c r="Q215" s="128" t="e">
        <f t="shared" ref="Q215:Q219" si="385">SUM(M215:P215)/4</f>
        <v>#DIV/0!</v>
      </c>
      <c r="R215" s="128" t="e">
        <f t="shared" ref="R215:R219" si="386">SUM(M215:Q215)</f>
        <v>#DIV/0!</v>
      </c>
    </row>
    <row r="216" spans="1:18" ht="20.399999999999999" x14ac:dyDescent="0.3">
      <c r="A216" s="162" t="s">
        <v>366</v>
      </c>
      <c r="B216" s="39" t="s">
        <v>902</v>
      </c>
      <c r="C216" s="46" t="s">
        <v>64</v>
      </c>
      <c r="D216" s="46" t="str">
        <f>D210</f>
        <v>PIVT</v>
      </c>
      <c r="E216" s="46" t="str">
        <f>E210</f>
        <v>PIT</v>
      </c>
      <c r="F216" s="46" t="s">
        <v>67</v>
      </c>
      <c r="G216" s="78" t="e">
        <f>G212-G215</f>
        <v>#DIV/0!</v>
      </c>
      <c r="H216" s="78" t="e">
        <f t="shared" ref="H216" si="387">H212-H215</f>
        <v>#DIV/0!</v>
      </c>
      <c r="I216" s="78" t="e">
        <f t="shared" ref="I216" si="388">I212-I215</f>
        <v>#DIV/0!</v>
      </c>
      <c r="J216" s="78" t="e">
        <f t="shared" ref="J216" si="389">J212-J215</f>
        <v>#DIV/0!</v>
      </c>
      <c r="K216" s="78">
        <f>K210</f>
        <v>0</v>
      </c>
      <c r="L216" s="78">
        <f t="shared" ref="L216" si="390">L212-L215</f>
        <v>0</v>
      </c>
      <c r="M216" s="78" t="e">
        <f t="shared" ref="M216" si="391">M212-M215</f>
        <v>#DIV/0!</v>
      </c>
      <c r="N216" s="78" t="e">
        <f t="shared" ref="N216" si="392">N212-N215</f>
        <v>#DIV/0!</v>
      </c>
      <c r="O216" s="78" t="e">
        <f t="shared" ref="O216" si="393">O212-O215</f>
        <v>#DIV/0!</v>
      </c>
      <c r="P216" s="78" t="e">
        <f t="shared" ref="P216" si="394">P212-P215</f>
        <v>#DIV/0!</v>
      </c>
      <c r="Q216" s="128" t="e">
        <f t="shared" si="385"/>
        <v>#DIV/0!</v>
      </c>
      <c r="R216" s="128" t="e">
        <f t="shared" si="386"/>
        <v>#DIV/0!</v>
      </c>
    </row>
    <row r="217" spans="1:18" x14ac:dyDescent="0.3">
      <c r="A217" s="163"/>
      <c r="B217" s="164" t="s">
        <v>213</v>
      </c>
      <c r="C217" s="46"/>
      <c r="D217" s="46"/>
      <c r="E217" s="46"/>
      <c r="F217" s="46"/>
      <c r="G217" s="131"/>
      <c r="H217" s="131"/>
      <c r="I217" s="131"/>
      <c r="J217" s="131"/>
      <c r="K217" s="128"/>
      <c r="L217" s="131"/>
      <c r="M217" s="131"/>
      <c r="N217" s="131"/>
      <c r="O217" s="131"/>
      <c r="P217" s="131"/>
      <c r="Q217" s="128">
        <f t="shared" si="385"/>
        <v>0</v>
      </c>
      <c r="R217" s="128">
        <f t="shared" si="386"/>
        <v>0</v>
      </c>
    </row>
    <row r="218" spans="1:18" x14ac:dyDescent="0.3">
      <c r="A218" s="40"/>
      <c r="B218" s="39" t="s">
        <v>242</v>
      </c>
      <c r="C218" s="46"/>
      <c r="D218" s="46"/>
      <c r="E218" s="46"/>
      <c r="F218" s="46"/>
      <c r="G218" s="131"/>
      <c r="H218" s="131"/>
      <c r="I218" s="131"/>
      <c r="J218" s="131"/>
      <c r="K218" s="128"/>
      <c r="L218" s="131"/>
      <c r="M218" s="131"/>
      <c r="N218" s="131"/>
      <c r="O218" s="131"/>
      <c r="P218" s="131"/>
      <c r="Q218" s="128">
        <f t="shared" si="385"/>
        <v>0</v>
      </c>
      <c r="R218" s="128">
        <f t="shared" si="386"/>
        <v>0</v>
      </c>
    </row>
    <row r="219" spans="1:18" ht="40.799999999999997" x14ac:dyDescent="0.3">
      <c r="A219" s="40"/>
      <c r="B219" s="39" t="s">
        <v>241</v>
      </c>
      <c r="C219" s="46"/>
      <c r="D219" s="46"/>
      <c r="E219" s="46"/>
      <c r="F219" s="46"/>
      <c r="G219" s="131"/>
      <c r="H219" s="131"/>
      <c r="I219" s="131"/>
      <c r="J219" s="131"/>
      <c r="K219" s="128"/>
      <c r="L219" s="131"/>
      <c r="M219" s="131"/>
      <c r="N219" s="131"/>
      <c r="O219" s="131"/>
      <c r="P219" s="131"/>
      <c r="Q219" s="128">
        <f t="shared" si="385"/>
        <v>0</v>
      </c>
      <c r="R219" s="128">
        <f t="shared" si="386"/>
        <v>0</v>
      </c>
    </row>
    <row r="220" spans="1:18" ht="30.6" x14ac:dyDescent="0.3">
      <c r="A220" s="40" t="str">
        <f>'P1_Planirane količine VU '!$A$10</f>
        <v>O.Q.3.</v>
      </c>
      <c r="B220"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20" s="46"/>
      <c r="D220" s="46"/>
      <c r="E220" s="46"/>
      <c r="F220" s="46"/>
      <c r="G220" s="166" t="e">
        <f>'P1_Planirane količine VU '!$F$10</f>
        <v>#DIV/0!</v>
      </c>
      <c r="H220" s="166" t="e">
        <f>'P1_Planirane količine VU '!$G$10</f>
        <v>#DIV/0!</v>
      </c>
      <c r="I220" s="166" t="e">
        <f>'P1_Planirane količine VU '!$H$10</f>
        <v>#DIV/0!</v>
      </c>
      <c r="J220" s="166" t="e">
        <f>'P1_Planirane količine VU '!$I$10</f>
        <v>#DIV/0!</v>
      </c>
      <c r="K220" s="166">
        <f>'P1_Planirane količine VU '!$J$10</f>
        <v>0</v>
      </c>
      <c r="L220" s="166">
        <f>'P1_Planirane količine VU '!$K$10</f>
        <v>0</v>
      </c>
      <c r="M220" s="166" t="e">
        <f>'P1_Planirane količine VU '!$L$10</f>
        <v>#DIV/0!</v>
      </c>
      <c r="N220" s="166" t="e">
        <f>'P1_Planirane količine VU '!$M$10</f>
        <v>#DIV/0!</v>
      </c>
      <c r="O220" s="166" t="e">
        <f>'P1_Planirane količine VU '!$N$10</f>
        <v>#DIV/0!</v>
      </c>
      <c r="P220" s="166" t="e">
        <f>'P1_Planirane količine VU '!$O$10</f>
        <v>#DIV/0!</v>
      </c>
      <c r="Q220" s="166" t="e">
        <f>'P1_Planirane količine VU '!$P$10</f>
        <v>#DIV/0!</v>
      </c>
      <c r="R220" s="166" t="e">
        <f>'P1_Planirane količine VU '!$Q$10</f>
        <v>#DIV/0!</v>
      </c>
    </row>
    <row r="221" spans="1:18" ht="40.799999999999997" x14ac:dyDescent="0.3">
      <c r="A221" s="162" t="s">
        <v>367</v>
      </c>
      <c r="B221" s="39" t="s">
        <v>903</v>
      </c>
      <c r="C221" s="46" t="s">
        <v>64</v>
      </c>
      <c r="D221" s="46" t="str">
        <f>D210</f>
        <v>PIVT</v>
      </c>
      <c r="E221" s="46" t="str">
        <f>E210</f>
        <v>PIT</v>
      </c>
      <c r="F221" s="46" t="s">
        <v>67</v>
      </c>
      <c r="G221" s="78" t="e">
        <f>G220*G219</f>
        <v>#DIV/0!</v>
      </c>
      <c r="H221" s="78" t="e">
        <f t="shared" ref="H221" si="395">H220*H219</f>
        <v>#DIV/0!</v>
      </c>
      <c r="I221" s="78" t="e">
        <f t="shared" ref="I221" si="396">I220*I219</f>
        <v>#DIV/0!</v>
      </c>
      <c r="J221" s="78" t="e">
        <f t="shared" ref="J221" si="397">J220*J219</f>
        <v>#DIV/0!</v>
      </c>
      <c r="K221" s="46">
        <f>K210</f>
        <v>0</v>
      </c>
      <c r="L221" s="78">
        <f>L219*L220</f>
        <v>0</v>
      </c>
      <c r="M221" s="78" t="e">
        <f t="shared" ref="M221" si="398">M219*M220</f>
        <v>#DIV/0!</v>
      </c>
      <c r="N221" s="78" t="e">
        <f t="shared" ref="N221" si="399">N219*N220</f>
        <v>#DIV/0!</v>
      </c>
      <c r="O221" s="78" t="e">
        <f t="shared" ref="O221" si="400">O219*O220</f>
        <v>#DIV/0!</v>
      </c>
      <c r="P221" s="78" t="e">
        <f t="shared" ref="P221" si="401">P219*P220</f>
        <v>#DIV/0!</v>
      </c>
      <c r="Q221" s="128" t="e">
        <f t="shared" ref="Q221:Q228" si="402">SUM(M221:P221)/4</f>
        <v>#DIV/0!</v>
      </c>
      <c r="R221" s="128" t="e">
        <f t="shared" ref="R221:R228" si="403">SUM(M221:Q221)</f>
        <v>#DIV/0!</v>
      </c>
    </row>
    <row r="222" spans="1:18" ht="20.399999999999999" x14ac:dyDescent="0.3">
      <c r="A222" s="162" t="s">
        <v>368</v>
      </c>
      <c r="B222" s="39" t="s">
        <v>904</v>
      </c>
      <c r="C222" s="46" t="s">
        <v>64</v>
      </c>
      <c r="D222" s="46" t="str">
        <f>D210</f>
        <v>PIVT</v>
      </c>
      <c r="E222" s="46" t="str">
        <f>E210</f>
        <v>PIT</v>
      </c>
      <c r="F222" s="46" t="s">
        <v>67</v>
      </c>
      <c r="G222" s="78" t="e">
        <f>G218-G221</f>
        <v>#DIV/0!</v>
      </c>
      <c r="H222" s="78" t="e">
        <f t="shared" ref="H222" si="404">H218-H221</f>
        <v>#DIV/0!</v>
      </c>
      <c r="I222" s="78" t="e">
        <f t="shared" ref="I222" si="405">I218-I221</f>
        <v>#DIV/0!</v>
      </c>
      <c r="J222" s="78" t="e">
        <f t="shared" ref="J222" si="406">J218-J221</f>
        <v>#DIV/0!</v>
      </c>
      <c r="K222" s="46">
        <f>K210</f>
        <v>0</v>
      </c>
      <c r="L222" s="78">
        <f>L218-L221</f>
        <v>0</v>
      </c>
      <c r="M222" s="78" t="e">
        <f t="shared" ref="M222" si="407">M218-M221</f>
        <v>#DIV/0!</v>
      </c>
      <c r="N222" s="78" t="e">
        <f t="shared" ref="N222" si="408">N218-N221</f>
        <v>#DIV/0!</v>
      </c>
      <c r="O222" s="78" t="e">
        <f t="shared" ref="O222" si="409">O218-O221</f>
        <v>#DIV/0!</v>
      </c>
      <c r="P222" s="78" t="e">
        <f t="shared" ref="P222" si="410">P218-P221</f>
        <v>#DIV/0!</v>
      </c>
      <c r="Q222" s="128" t="e">
        <f t="shared" si="402"/>
        <v>#DIV/0!</v>
      </c>
      <c r="R222" s="128" t="e">
        <f t="shared" si="403"/>
        <v>#DIV/0!</v>
      </c>
    </row>
    <row r="223" spans="1:18" x14ac:dyDescent="0.3">
      <c r="A223" s="163"/>
      <c r="B223" s="164" t="s">
        <v>214</v>
      </c>
      <c r="C223" s="46"/>
      <c r="D223" s="46"/>
      <c r="E223" s="46"/>
      <c r="F223" s="46"/>
      <c r="G223" s="131"/>
      <c r="H223" s="131"/>
      <c r="I223" s="131"/>
      <c r="J223" s="131"/>
      <c r="K223" s="128"/>
      <c r="L223" s="131"/>
      <c r="M223" s="131"/>
      <c r="N223" s="131"/>
      <c r="O223" s="131"/>
      <c r="P223" s="131"/>
      <c r="Q223" s="128">
        <f t="shared" si="402"/>
        <v>0</v>
      </c>
      <c r="R223" s="128">
        <f t="shared" si="403"/>
        <v>0</v>
      </c>
    </row>
    <row r="224" spans="1:18" ht="20.399999999999999" x14ac:dyDescent="0.3">
      <c r="A224" s="162" t="s">
        <v>554</v>
      </c>
      <c r="B224" s="39" t="s">
        <v>240</v>
      </c>
      <c r="C224" s="46" t="s">
        <v>64</v>
      </c>
      <c r="D224" s="46" t="str">
        <f>D210</f>
        <v>PIVT</v>
      </c>
      <c r="E224" s="46" t="str">
        <f>E210</f>
        <v>PIT</v>
      </c>
      <c r="F224" s="46" t="s">
        <v>67</v>
      </c>
      <c r="G224" s="131"/>
      <c r="H224" s="131"/>
      <c r="I224" s="131"/>
      <c r="J224" s="131"/>
      <c r="K224" s="128">
        <f>K210</f>
        <v>0</v>
      </c>
      <c r="L224" s="131"/>
      <c r="M224" s="131"/>
      <c r="N224" s="131"/>
      <c r="O224" s="131"/>
      <c r="P224" s="131"/>
      <c r="Q224" s="128">
        <f t="shared" si="402"/>
        <v>0</v>
      </c>
      <c r="R224" s="128">
        <f t="shared" si="403"/>
        <v>0</v>
      </c>
    </row>
    <row r="225" spans="1:18" x14ac:dyDescent="0.3">
      <c r="A225" s="130" t="str">
        <f>'P2_Kategorizacija OPEX-a'!A45</f>
        <v>3.2.3.</v>
      </c>
      <c r="B225" s="39" t="str">
        <f>'P2_Kategorizacija OPEX-a'!B45</f>
        <v>Doprinosi na plaće i iz plaća zaposlenika</v>
      </c>
      <c r="C225" s="46"/>
      <c r="D225" s="46" t="str">
        <f>'P2_Kategorizacija OPEX-a'!D45</f>
        <v>PIVT</v>
      </c>
      <c r="E225" s="46" t="str">
        <f>'P2_Kategorizacija OPEX-a'!E45</f>
        <v>PIT</v>
      </c>
      <c r="F225" s="46"/>
      <c r="G225" s="131"/>
      <c r="H225" s="131"/>
      <c r="I225" s="131"/>
      <c r="J225" s="131"/>
      <c r="K225" s="128">
        <f>'P2_Kategorizacija OPEX-a'!F45</f>
        <v>0</v>
      </c>
      <c r="L225" s="131"/>
      <c r="M225" s="131"/>
      <c r="N225" s="131"/>
      <c r="O225" s="131"/>
      <c r="P225" s="131"/>
      <c r="Q225" s="128">
        <f t="shared" si="402"/>
        <v>0</v>
      </c>
      <c r="R225" s="128">
        <f t="shared" si="403"/>
        <v>0</v>
      </c>
    </row>
    <row r="226" spans="1:18" x14ac:dyDescent="0.3">
      <c r="A226" s="163"/>
      <c r="B226" s="164" t="s">
        <v>215</v>
      </c>
      <c r="C226" s="46"/>
      <c r="D226" s="46"/>
      <c r="E226" s="46"/>
      <c r="F226" s="46"/>
      <c r="G226" s="131"/>
      <c r="H226" s="131"/>
      <c r="I226" s="131"/>
      <c r="J226" s="131"/>
      <c r="K226" s="128"/>
      <c r="L226" s="131"/>
      <c r="M226" s="131"/>
      <c r="N226" s="131"/>
      <c r="O226" s="131"/>
      <c r="P226" s="131"/>
      <c r="Q226" s="128">
        <f t="shared" si="402"/>
        <v>0</v>
      </c>
      <c r="R226" s="128">
        <f t="shared" si="403"/>
        <v>0</v>
      </c>
    </row>
    <row r="227" spans="1:18" x14ac:dyDescent="0.3">
      <c r="A227" s="40"/>
      <c r="B227" s="39" t="s">
        <v>239</v>
      </c>
      <c r="C227" s="46"/>
      <c r="D227" s="46"/>
      <c r="E227" s="46"/>
      <c r="F227" s="46"/>
      <c r="G227" s="131"/>
      <c r="H227" s="131"/>
      <c r="I227" s="131"/>
      <c r="J227" s="131"/>
      <c r="K227" s="128"/>
      <c r="L227" s="131"/>
      <c r="M227" s="131"/>
      <c r="N227" s="131"/>
      <c r="O227" s="131"/>
      <c r="P227" s="131"/>
      <c r="Q227" s="128">
        <f t="shared" si="402"/>
        <v>0</v>
      </c>
      <c r="R227" s="128">
        <f t="shared" si="403"/>
        <v>0</v>
      </c>
    </row>
    <row r="228" spans="1:18" ht="30.6" x14ac:dyDescent="0.3">
      <c r="A228" s="40"/>
      <c r="B228" s="39" t="s">
        <v>704</v>
      </c>
      <c r="C228" s="46"/>
      <c r="D228" s="46"/>
      <c r="E228" s="46"/>
      <c r="F228" s="46"/>
      <c r="G228" s="131"/>
      <c r="H228" s="131"/>
      <c r="I228" s="131"/>
      <c r="J228" s="131"/>
      <c r="K228" s="128"/>
      <c r="L228" s="131"/>
      <c r="M228" s="131"/>
      <c r="N228" s="131"/>
      <c r="O228" s="131"/>
      <c r="P228" s="131"/>
      <c r="Q228" s="128">
        <f t="shared" si="402"/>
        <v>0</v>
      </c>
      <c r="R228" s="128">
        <f t="shared" si="403"/>
        <v>0</v>
      </c>
    </row>
    <row r="229" spans="1:18" ht="30.6" x14ac:dyDescent="0.3">
      <c r="A229" s="40" t="str">
        <f>'P1_Planirane količine VU '!$A$5</f>
        <v>V.Q.3.</v>
      </c>
      <c r="B229"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29" s="46"/>
      <c r="D229" s="46"/>
      <c r="E229" s="46"/>
      <c r="F229" s="46"/>
      <c r="G229" s="166" t="e">
        <f>'P1_Planirane količine VU '!$F$5</f>
        <v>#DIV/0!</v>
      </c>
      <c r="H229" s="166" t="e">
        <f>'P1_Planirane količine VU '!$G$5</f>
        <v>#DIV/0!</v>
      </c>
      <c r="I229" s="166" t="e">
        <f>'P1_Planirane količine VU '!$H$5</f>
        <v>#DIV/0!</v>
      </c>
      <c r="J229" s="166" t="e">
        <f>'P1_Planirane količine VU '!$I$5</f>
        <v>#DIV/0!</v>
      </c>
      <c r="K229" s="128">
        <f>'P1_Planirane količine VU '!$J$5</f>
        <v>0</v>
      </c>
      <c r="L229" s="166">
        <f>'P1_Planirane količine VU '!$K$5</f>
        <v>0</v>
      </c>
      <c r="M229" s="166" t="e">
        <f>'P1_Planirane količine VU '!$L$5</f>
        <v>#DIV/0!</v>
      </c>
      <c r="N229" s="166" t="e">
        <f>'P1_Planirane količine VU '!$M$5</f>
        <v>#DIV/0!</v>
      </c>
      <c r="O229" s="166" t="e">
        <f>'P1_Planirane količine VU '!$N$5</f>
        <v>#DIV/0!</v>
      </c>
      <c r="P229" s="166" t="e">
        <f>'P1_Planirane količine VU '!$O$5</f>
        <v>#DIV/0!</v>
      </c>
      <c r="Q229" s="166" t="e">
        <f>'P1_Planirane količine VU '!$P$5</f>
        <v>#DIV/0!</v>
      </c>
      <c r="R229" s="166" t="e">
        <f>'P1_Planirane količine VU '!$Q$5</f>
        <v>#DIV/0!</v>
      </c>
    </row>
    <row r="230" spans="1:18" ht="20.399999999999999" x14ac:dyDescent="0.3">
      <c r="A230" s="162" t="s">
        <v>369</v>
      </c>
      <c r="B230" s="39" t="s">
        <v>905</v>
      </c>
      <c r="C230" s="46" t="s">
        <v>64</v>
      </c>
      <c r="D230" s="46" t="str">
        <f>D225</f>
        <v>PIVT</v>
      </c>
      <c r="E230" s="46" t="str">
        <f>E225</f>
        <v>PIT</v>
      </c>
      <c r="F230" s="46" t="s">
        <v>67</v>
      </c>
      <c r="G230" s="78" t="e">
        <f>G229*G228</f>
        <v>#DIV/0!</v>
      </c>
      <c r="H230" s="78" t="e">
        <f t="shared" ref="H230" si="411">H229*H228</f>
        <v>#DIV/0!</v>
      </c>
      <c r="I230" s="78" t="e">
        <f t="shared" ref="I230" si="412">I229*I228</f>
        <v>#DIV/0!</v>
      </c>
      <c r="J230" s="78" t="e">
        <f t="shared" ref="J230" si="413">J229*J228</f>
        <v>#DIV/0!</v>
      </c>
      <c r="K230" s="78">
        <f>K225</f>
        <v>0</v>
      </c>
      <c r="L230" s="78">
        <f t="shared" ref="L230" si="414">L229*L228</f>
        <v>0</v>
      </c>
      <c r="M230" s="78" t="e">
        <f t="shared" ref="M230" si="415">M229*M228</f>
        <v>#DIV/0!</v>
      </c>
      <c r="N230" s="78" t="e">
        <f t="shared" ref="N230" si="416">N229*N228</f>
        <v>#DIV/0!</v>
      </c>
      <c r="O230" s="78" t="e">
        <f t="shared" ref="O230" si="417">O229*O228</f>
        <v>#DIV/0!</v>
      </c>
      <c r="P230" s="78" t="e">
        <f t="shared" ref="P230" si="418">P229*P228</f>
        <v>#DIV/0!</v>
      </c>
      <c r="Q230" s="128" t="e">
        <f t="shared" ref="Q230:Q234" si="419">SUM(M230:P230)/4</f>
        <v>#DIV/0!</v>
      </c>
      <c r="R230" s="128" t="e">
        <f t="shared" ref="R230:R234" si="420">SUM(M230:Q230)</f>
        <v>#DIV/0!</v>
      </c>
    </row>
    <row r="231" spans="1:18" ht="20.399999999999999" x14ac:dyDescent="0.3">
      <c r="A231" s="162" t="s">
        <v>370</v>
      </c>
      <c r="B231" s="39" t="s">
        <v>906</v>
      </c>
      <c r="C231" s="46" t="s">
        <v>64</v>
      </c>
      <c r="D231" s="46" t="str">
        <f>D225</f>
        <v>PIVT</v>
      </c>
      <c r="E231" s="46" t="str">
        <f>E225</f>
        <v>PIT</v>
      </c>
      <c r="F231" s="46" t="s">
        <v>67</v>
      </c>
      <c r="G231" s="78" t="e">
        <f>G227-G230</f>
        <v>#DIV/0!</v>
      </c>
      <c r="H231" s="78" t="e">
        <f t="shared" ref="H231" si="421">H227-H230</f>
        <v>#DIV/0!</v>
      </c>
      <c r="I231" s="78" t="e">
        <f t="shared" ref="I231" si="422">I227-I230</f>
        <v>#DIV/0!</v>
      </c>
      <c r="J231" s="78" t="e">
        <f t="shared" ref="J231" si="423">J227-J230</f>
        <v>#DIV/0!</v>
      </c>
      <c r="K231" s="78">
        <f>K225</f>
        <v>0</v>
      </c>
      <c r="L231" s="78">
        <f t="shared" ref="L231" si="424">L227-L230</f>
        <v>0</v>
      </c>
      <c r="M231" s="78" t="e">
        <f t="shared" ref="M231" si="425">M227-M230</f>
        <v>#DIV/0!</v>
      </c>
      <c r="N231" s="78" t="e">
        <f t="shared" ref="N231" si="426">N227-N230</f>
        <v>#DIV/0!</v>
      </c>
      <c r="O231" s="78" t="e">
        <f t="shared" ref="O231" si="427">O227-O230</f>
        <v>#DIV/0!</v>
      </c>
      <c r="P231" s="78" t="e">
        <f t="shared" ref="P231" si="428">P227-P230</f>
        <v>#DIV/0!</v>
      </c>
      <c r="Q231" s="128" t="e">
        <f t="shared" si="419"/>
        <v>#DIV/0!</v>
      </c>
      <c r="R231" s="128" t="e">
        <f t="shared" si="420"/>
        <v>#DIV/0!</v>
      </c>
    </row>
    <row r="232" spans="1:18" x14ac:dyDescent="0.3">
      <c r="A232" s="163"/>
      <c r="B232" s="164" t="s">
        <v>213</v>
      </c>
      <c r="C232" s="46"/>
      <c r="D232" s="46"/>
      <c r="E232" s="46"/>
      <c r="F232" s="46"/>
      <c r="G232" s="131"/>
      <c r="H232" s="131"/>
      <c r="I232" s="131"/>
      <c r="J232" s="131"/>
      <c r="K232" s="128"/>
      <c r="L232" s="131"/>
      <c r="M232" s="131"/>
      <c r="N232" s="131"/>
      <c r="O232" s="131"/>
      <c r="P232" s="131"/>
      <c r="Q232" s="128">
        <f t="shared" si="419"/>
        <v>0</v>
      </c>
      <c r="R232" s="128">
        <f t="shared" si="420"/>
        <v>0</v>
      </c>
    </row>
    <row r="233" spans="1:18" x14ac:dyDescent="0.3">
      <c r="A233" s="40"/>
      <c r="B233" s="39" t="s">
        <v>238</v>
      </c>
      <c r="C233" s="46"/>
      <c r="D233" s="46"/>
      <c r="E233" s="46"/>
      <c r="F233" s="46"/>
      <c r="G233" s="131"/>
      <c r="H233" s="131"/>
      <c r="I233" s="131"/>
      <c r="J233" s="131"/>
      <c r="K233" s="128"/>
      <c r="L233" s="131"/>
      <c r="M233" s="131"/>
      <c r="N233" s="131"/>
      <c r="O233" s="131"/>
      <c r="P233" s="131"/>
      <c r="Q233" s="128">
        <f t="shared" si="419"/>
        <v>0</v>
      </c>
      <c r="R233" s="128">
        <f t="shared" si="420"/>
        <v>0</v>
      </c>
    </row>
    <row r="234" spans="1:18" ht="40.799999999999997" x14ac:dyDescent="0.3">
      <c r="A234" s="40"/>
      <c r="B234" s="39" t="s">
        <v>237</v>
      </c>
      <c r="C234" s="46"/>
      <c r="D234" s="46"/>
      <c r="E234" s="46"/>
      <c r="F234" s="46"/>
      <c r="G234" s="131"/>
      <c r="H234" s="131"/>
      <c r="I234" s="131"/>
      <c r="J234" s="131"/>
      <c r="K234" s="128"/>
      <c r="L234" s="131"/>
      <c r="M234" s="131"/>
      <c r="N234" s="131"/>
      <c r="O234" s="131"/>
      <c r="P234" s="131"/>
      <c r="Q234" s="128">
        <f t="shared" si="419"/>
        <v>0</v>
      </c>
      <c r="R234" s="128">
        <f t="shared" si="420"/>
        <v>0</v>
      </c>
    </row>
    <row r="235" spans="1:18" ht="30.6" x14ac:dyDescent="0.3">
      <c r="A235" s="40" t="str">
        <f>'P1_Planirane količine VU '!$A$10</f>
        <v>O.Q.3.</v>
      </c>
      <c r="B235"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35" s="46"/>
      <c r="D235" s="46"/>
      <c r="E235" s="46"/>
      <c r="F235" s="46"/>
      <c r="G235" s="166" t="e">
        <f>'P1_Planirane količine VU '!$F$10</f>
        <v>#DIV/0!</v>
      </c>
      <c r="H235" s="166" t="e">
        <f>'P1_Planirane količine VU '!$G$10</f>
        <v>#DIV/0!</v>
      </c>
      <c r="I235" s="166" t="e">
        <f>'P1_Planirane količine VU '!$H$10</f>
        <v>#DIV/0!</v>
      </c>
      <c r="J235" s="166" t="e">
        <f>'P1_Planirane količine VU '!$I$10</f>
        <v>#DIV/0!</v>
      </c>
      <c r="K235" s="166">
        <f>'P1_Planirane količine VU '!$J$10</f>
        <v>0</v>
      </c>
      <c r="L235" s="166">
        <f>'P1_Planirane količine VU '!$K$10</f>
        <v>0</v>
      </c>
      <c r="M235" s="166" t="e">
        <f>'P1_Planirane količine VU '!$L$10</f>
        <v>#DIV/0!</v>
      </c>
      <c r="N235" s="166" t="e">
        <f>'P1_Planirane količine VU '!$M$10</f>
        <v>#DIV/0!</v>
      </c>
      <c r="O235" s="166" t="e">
        <f>'P1_Planirane količine VU '!$N$10</f>
        <v>#DIV/0!</v>
      </c>
      <c r="P235" s="166" t="e">
        <f>'P1_Planirane količine VU '!$O$10</f>
        <v>#DIV/0!</v>
      </c>
      <c r="Q235" s="166" t="e">
        <f>'P1_Planirane količine VU '!$P$10</f>
        <v>#DIV/0!</v>
      </c>
      <c r="R235" s="166" t="e">
        <f>'P1_Planirane količine VU '!$Q$10</f>
        <v>#DIV/0!</v>
      </c>
    </row>
    <row r="236" spans="1:18" ht="40.799999999999997" x14ac:dyDescent="0.3">
      <c r="A236" s="162" t="s">
        <v>371</v>
      </c>
      <c r="B236" s="39" t="s">
        <v>907</v>
      </c>
      <c r="C236" s="46" t="s">
        <v>64</v>
      </c>
      <c r="D236" s="46" t="str">
        <f>D225</f>
        <v>PIVT</v>
      </c>
      <c r="E236" s="46" t="str">
        <f>E225</f>
        <v>PIT</v>
      </c>
      <c r="F236" s="46" t="s">
        <v>67</v>
      </c>
      <c r="G236" s="78" t="e">
        <f>G235*G234</f>
        <v>#DIV/0!</v>
      </c>
      <c r="H236" s="78" t="e">
        <f t="shared" ref="H236" si="429">H235*H234</f>
        <v>#DIV/0!</v>
      </c>
      <c r="I236" s="78" t="e">
        <f t="shared" ref="I236" si="430">I235*I234</f>
        <v>#DIV/0!</v>
      </c>
      <c r="J236" s="78" t="e">
        <f t="shared" ref="J236" si="431">J235*J234</f>
        <v>#DIV/0!</v>
      </c>
      <c r="K236" s="46">
        <f>K225</f>
        <v>0</v>
      </c>
      <c r="L236" s="78">
        <f>L234*L235</f>
        <v>0</v>
      </c>
      <c r="M236" s="78" t="e">
        <f t="shared" ref="M236" si="432">M234*M235</f>
        <v>#DIV/0!</v>
      </c>
      <c r="N236" s="78" t="e">
        <f t="shared" ref="N236" si="433">N234*N235</f>
        <v>#DIV/0!</v>
      </c>
      <c r="O236" s="78" t="e">
        <f t="shared" ref="O236" si="434">O234*O235</f>
        <v>#DIV/0!</v>
      </c>
      <c r="P236" s="78" t="e">
        <f t="shared" ref="P236" si="435">P234*P235</f>
        <v>#DIV/0!</v>
      </c>
      <c r="Q236" s="128" t="e">
        <f t="shared" ref="Q236:Q246" si="436">SUM(M236:P236)/4</f>
        <v>#DIV/0!</v>
      </c>
      <c r="R236" s="128" t="e">
        <f t="shared" ref="R236:R246" si="437">SUM(M236:Q236)</f>
        <v>#DIV/0!</v>
      </c>
    </row>
    <row r="237" spans="1:18" ht="20.399999999999999" x14ac:dyDescent="0.3">
      <c r="A237" s="162" t="s">
        <v>372</v>
      </c>
      <c r="B237" s="39" t="s">
        <v>908</v>
      </c>
      <c r="C237" s="46" t="s">
        <v>64</v>
      </c>
      <c r="D237" s="46" t="str">
        <f>D225</f>
        <v>PIVT</v>
      </c>
      <c r="E237" s="46" t="str">
        <f>E225</f>
        <v>PIT</v>
      </c>
      <c r="F237" s="46" t="s">
        <v>67</v>
      </c>
      <c r="G237" s="78" t="e">
        <f>G233-G236</f>
        <v>#DIV/0!</v>
      </c>
      <c r="H237" s="78" t="e">
        <f t="shared" ref="H237" si="438">H233-H236</f>
        <v>#DIV/0!</v>
      </c>
      <c r="I237" s="78" t="e">
        <f t="shared" ref="I237" si="439">I233-I236</f>
        <v>#DIV/0!</v>
      </c>
      <c r="J237" s="78" t="e">
        <f t="shared" ref="J237" si="440">J233-J236</f>
        <v>#DIV/0!</v>
      </c>
      <c r="K237" s="46">
        <f>K225</f>
        <v>0</v>
      </c>
      <c r="L237" s="78">
        <f>L233-L236</f>
        <v>0</v>
      </c>
      <c r="M237" s="78" t="e">
        <f t="shared" ref="M237" si="441">M233-M236</f>
        <v>#DIV/0!</v>
      </c>
      <c r="N237" s="78" t="e">
        <f t="shared" ref="N237" si="442">N233-N236</f>
        <v>#DIV/0!</v>
      </c>
      <c r="O237" s="78" t="e">
        <f t="shared" ref="O237" si="443">O233-O236</f>
        <v>#DIV/0!</v>
      </c>
      <c r="P237" s="78" t="e">
        <f t="shared" ref="P237" si="444">P233-P236</f>
        <v>#DIV/0!</v>
      </c>
      <c r="Q237" s="128" t="e">
        <f t="shared" si="436"/>
        <v>#DIV/0!</v>
      </c>
      <c r="R237" s="128" t="e">
        <f t="shared" si="437"/>
        <v>#DIV/0!</v>
      </c>
    </row>
    <row r="238" spans="1:18" x14ac:dyDescent="0.3">
      <c r="A238" s="163"/>
      <c r="B238" s="164" t="s">
        <v>214</v>
      </c>
      <c r="C238" s="46"/>
      <c r="D238" s="46"/>
      <c r="E238" s="46"/>
      <c r="F238" s="46"/>
      <c r="G238" s="131"/>
      <c r="H238" s="131"/>
      <c r="I238" s="131"/>
      <c r="J238" s="131"/>
      <c r="K238" s="128"/>
      <c r="L238" s="131"/>
      <c r="M238" s="131"/>
      <c r="N238" s="131"/>
      <c r="O238" s="131"/>
      <c r="P238" s="131"/>
      <c r="Q238" s="128">
        <f t="shared" si="436"/>
        <v>0</v>
      </c>
      <c r="R238" s="128">
        <f t="shared" si="437"/>
        <v>0</v>
      </c>
    </row>
    <row r="239" spans="1:18" ht="20.399999999999999" x14ac:dyDescent="0.3">
      <c r="A239" s="162" t="s">
        <v>555</v>
      </c>
      <c r="B239" s="39" t="s">
        <v>236</v>
      </c>
      <c r="C239" s="46" t="s">
        <v>64</v>
      </c>
      <c r="D239" s="46" t="str">
        <f>D225</f>
        <v>PIVT</v>
      </c>
      <c r="E239" s="46" t="str">
        <f>E225</f>
        <v>PIT</v>
      </c>
      <c r="F239" s="46" t="s">
        <v>67</v>
      </c>
      <c r="G239" s="131"/>
      <c r="H239" s="131"/>
      <c r="I239" s="131"/>
      <c r="J239" s="131"/>
      <c r="K239" s="128">
        <f>K225</f>
        <v>0</v>
      </c>
      <c r="L239" s="131"/>
      <c r="M239" s="131"/>
      <c r="N239" s="131"/>
      <c r="O239" s="131"/>
      <c r="P239" s="131"/>
      <c r="Q239" s="128">
        <f t="shared" si="436"/>
        <v>0</v>
      </c>
      <c r="R239" s="128">
        <f t="shared" si="437"/>
        <v>0</v>
      </c>
    </row>
    <row r="240" spans="1:18" x14ac:dyDescent="0.3">
      <c r="A240" s="160" t="str">
        <f>'P2_Kategorizacija OPEX-a'!A46</f>
        <v>4.</v>
      </c>
      <c r="B240" s="161" t="str">
        <f>'P2_Kategorizacija OPEX-a'!B46</f>
        <v>Troškovi usluga</v>
      </c>
      <c r="C240" s="46"/>
      <c r="D240" s="46"/>
      <c r="E240" s="46"/>
      <c r="F240" s="46"/>
      <c r="G240" s="131"/>
      <c r="H240" s="131"/>
      <c r="I240" s="131"/>
      <c r="J240" s="131"/>
      <c r="K240" s="128"/>
      <c r="L240" s="131"/>
      <c r="M240" s="131"/>
      <c r="N240" s="131"/>
      <c r="O240" s="131"/>
      <c r="P240" s="131"/>
      <c r="Q240" s="128">
        <f t="shared" si="436"/>
        <v>0</v>
      </c>
      <c r="R240" s="128">
        <f t="shared" si="437"/>
        <v>0</v>
      </c>
    </row>
    <row r="241" spans="1:18" x14ac:dyDescent="0.3">
      <c r="A241" s="40" t="str">
        <f>'P2_Kategorizacija OPEX-a'!A47</f>
        <v>4.1.</v>
      </c>
      <c r="B241" s="39" t="str">
        <f>'P2_Kategorizacija OPEX-a'!B47</f>
        <v>Troškovi usluga investicijskog održavanja</v>
      </c>
      <c r="C241" s="46"/>
      <c r="D241" s="46"/>
      <c r="E241" s="46"/>
      <c r="F241" s="46"/>
      <c r="G241" s="131"/>
      <c r="H241" s="131"/>
      <c r="I241" s="131"/>
      <c r="J241" s="131"/>
      <c r="K241" s="128"/>
      <c r="L241" s="131"/>
      <c r="M241" s="131"/>
      <c r="N241" s="131"/>
      <c r="O241" s="131"/>
      <c r="P241" s="131"/>
      <c r="Q241" s="128">
        <f t="shared" si="436"/>
        <v>0</v>
      </c>
      <c r="R241" s="128">
        <f t="shared" si="437"/>
        <v>0</v>
      </c>
    </row>
    <row r="242" spans="1:18" ht="20.399999999999999" x14ac:dyDescent="0.3">
      <c r="A242" s="40" t="str">
        <f>'P2_Kategorizacija OPEX-a'!A48</f>
        <v>4.1.1.</v>
      </c>
      <c r="B242" s="39" t="str">
        <f>'P2_Kategorizacija OPEX-a'!B48</f>
        <v>Troškovi usluga investicijskog održavanja, u iznosu sredstava amortizacijskog fonda iz članka 12. stavka 3. podstavka 3. Uredbe</v>
      </c>
      <c r="C242" s="46"/>
      <c r="D242" s="46"/>
      <c r="E242" s="46"/>
      <c r="F242" s="46"/>
      <c r="G242" s="131"/>
      <c r="H242" s="131"/>
      <c r="I242" s="131"/>
      <c r="J242" s="131"/>
      <c r="K242" s="128"/>
      <c r="L242" s="131"/>
      <c r="M242" s="131"/>
      <c r="N242" s="131"/>
      <c r="O242" s="131"/>
      <c r="P242" s="131"/>
      <c r="Q242" s="128">
        <f t="shared" si="436"/>
        <v>0</v>
      </c>
      <c r="R242" s="128">
        <f t="shared" si="437"/>
        <v>0</v>
      </c>
    </row>
    <row r="243" spans="1:18" ht="20.399999999999999" x14ac:dyDescent="0.3">
      <c r="A243" s="130" t="str">
        <f>'P2_Kategorizacija OPEX-a'!A49</f>
        <v>4.1.2.</v>
      </c>
      <c r="B243" s="39" t="str">
        <f>'P2_Kategorizacija OPEX-a'!B49</f>
        <v>Troškovi usluga investicijskog održavanja, osim u iznosu sredstava amortizacijskog fonda iz članka 12. stavka 3. podstavka 3. Uredbe</v>
      </c>
      <c r="C243" s="46"/>
      <c r="D243" s="46" t="str">
        <f>'P2_Kategorizacija OPEX-a'!D49</f>
        <v>PIVT</v>
      </c>
      <c r="E243" s="46" t="str">
        <f>'P2_Kategorizacija OPEX-a'!E49</f>
        <v>PIT</v>
      </c>
      <c r="F243" s="46"/>
      <c r="G243" s="131"/>
      <c r="H243" s="131"/>
      <c r="I243" s="131"/>
      <c r="J243" s="131"/>
      <c r="K243" s="128">
        <f>'P2_Kategorizacija OPEX-a'!F49</f>
        <v>0</v>
      </c>
      <c r="L243" s="131"/>
      <c r="M243" s="131"/>
      <c r="N243" s="131"/>
      <c r="O243" s="131"/>
      <c r="P243" s="131"/>
      <c r="Q243" s="128">
        <f t="shared" si="436"/>
        <v>0</v>
      </c>
      <c r="R243" s="128">
        <f t="shared" si="437"/>
        <v>0</v>
      </c>
    </row>
    <row r="244" spans="1:18" x14ac:dyDescent="0.3">
      <c r="A244" s="163"/>
      <c r="B244" s="164" t="s">
        <v>215</v>
      </c>
      <c r="C244" s="46"/>
      <c r="D244" s="46"/>
      <c r="E244" s="46"/>
      <c r="F244" s="46"/>
      <c r="G244" s="131"/>
      <c r="H244" s="131"/>
      <c r="I244" s="131"/>
      <c r="J244" s="131"/>
      <c r="K244" s="128"/>
      <c r="L244" s="131"/>
      <c r="M244" s="131"/>
      <c r="N244" s="131"/>
      <c r="O244" s="131"/>
      <c r="P244" s="131"/>
      <c r="Q244" s="128">
        <f t="shared" si="436"/>
        <v>0</v>
      </c>
      <c r="R244" s="128">
        <f t="shared" si="437"/>
        <v>0</v>
      </c>
    </row>
    <row r="245" spans="1:18" ht="20.399999999999999" x14ac:dyDescent="0.3">
      <c r="A245" s="40"/>
      <c r="B245" s="39" t="s">
        <v>265</v>
      </c>
      <c r="C245" s="46"/>
      <c r="D245" s="46"/>
      <c r="E245" s="46"/>
      <c r="F245" s="46"/>
      <c r="G245" s="131"/>
      <c r="H245" s="131"/>
      <c r="I245" s="131"/>
      <c r="J245" s="131"/>
      <c r="K245" s="128"/>
      <c r="L245" s="131"/>
      <c r="M245" s="131"/>
      <c r="N245" s="131"/>
      <c r="O245" s="131"/>
      <c r="P245" s="131"/>
      <c r="Q245" s="128">
        <f t="shared" si="436"/>
        <v>0</v>
      </c>
      <c r="R245" s="128">
        <f t="shared" si="437"/>
        <v>0</v>
      </c>
    </row>
    <row r="246" spans="1:18" ht="30.6" x14ac:dyDescent="0.3">
      <c r="A246" s="40"/>
      <c r="B246" s="39" t="s">
        <v>705</v>
      </c>
      <c r="C246" s="46"/>
      <c r="D246" s="46"/>
      <c r="E246" s="46"/>
      <c r="F246" s="46"/>
      <c r="G246" s="131"/>
      <c r="H246" s="131"/>
      <c r="I246" s="131"/>
      <c r="J246" s="131"/>
      <c r="K246" s="128"/>
      <c r="L246" s="131"/>
      <c r="M246" s="131"/>
      <c r="N246" s="131"/>
      <c r="O246" s="131"/>
      <c r="P246" s="131"/>
      <c r="Q246" s="128">
        <f t="shared" si="436"/>
        <v>0</v>
      </c>
      <c r="R246" s="128">
        <f t="shared" si="437"/>
        <v>0</v>
      </c>
    </row>
    <row r="247" spans="1:18" ht="30.6" x14ac:dyDescent="0.3">
      <c r="A247" s="40" t="str">
        <f>'P1_Planirane količine VU '!$A$5</f>
        <v>V.Q.3.</v>
      </c>
      <c r="B247"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47" s="46"/>
      <c r="D247" s="46"/>
      <c r="E247" s="46"/>
      <c r="F247" s="46"/>
      <c r="G247" s="166" t="e">
        <f>'P1_Planirane količine VU '!$F$5</f>
        <v>#DIV/0!</v>
      </c>
      <c r="H247" s="166" t="e">
        <f>'P1_Planirane količine VU '!$G$5</f>
        <v>#DIV/0!</v>
      </c>
      <c r="I247" s="166" t="e">
        <f>'P1_Planirane količine VU '!$H$5</f>
        <v>#DIV/0!</v>
      </c>
      <c r="J247" s="166" t="e">
        <f>'P1_Planirane količine VU '!$I$5</f>
        <v>#DIV/0!</v>
      </c>
      <c r="K247" s="128">
        <f>'P1_Planirane količine VU '!$J$5</f>
        <v>0</v>
      </c>
      <c r="L247" s="166">
        <f>'P1_Planirane količine VU '!$K$5</f>
        <v>0</v>
      </c>
      <c r="M247" s="166" t="e">
        <f>'P1_Planirane količine VU '!$L$5</f>
        <v>#DIV/0!</v>
      </c>
      <c r="N247" s="166" t="e">
        <f>'P1_Planirane količine VU '!$M$5</f>
        <v>#DIV/0!</v>
      </c>
      <c r="O247" s="166" t="e">
        <f>'P1_Planirane količine VU '!$N$5</f>
        <v>#DIV/0!</v>
      </c>
      <c r="P247" s="166" t="e">
        <f>'P1_Planirane količine VU '!$O$5</f>
        <v>#DIV/0!</v>
      </c>
      <c r="Q247" s="166" t="e">
        <f>'P1_Planirane količine VU '!$P$5</f>
        <v>#DIV/0!</v>
      </c>
      <c r="R247" s="166" t="e">
        <f>'P1_Planirane količine VU '!$Q$5</f>
        <v>#DIV/0!</v>
      </c>
    </row>
    <row r="248" spans="1:18" ht="30.6" x14ac:dyDescent="0.3">
      <c r="A248" s="162" t="s">
        <v>373</v>
      </c>
      <c r="B248" s="39" t="s">
        <v>909</v>
      </c>
      <c r="C248" s="46" t="s">
        <v>64</v>
      </c>
      <c r="D248" s="46" t="str">
        <f>D243</f>
        <v>PIVT</v>
      </c>
      <c r="E248" s="46" t="str">
        <f>E243</f>
        <v>PIT</v>
      </c>
      <c r="F248" s="46" t="s">
        <v>64</v>
      </c>
      <c r="G248" s="78" t="e">
        <f>G247*G246</f>
        <v>#DIV/0!</v>
      </c>
      <c r="H248" s="78" t="e">
        <f t="shared" ref="H248" si="445">H247*H246</f>
        <v>#DIV/0!</v>
      </c>
      <c r="I248" s="78" t="e">
        <f t="shared" ref="I248" si="446">I247*I246</f>
        <v>#DIV/0!</v>
      </c>
      <c r="J248" s="78" t="e">
        <f t="shared" ref="J248" si="447">J247*J246</f>
        <v>#DIV/0!</v>
      </c>
      <c r="K248" s="78">
        <f>K243</f>
        <v>0</v>
      </c>
      <c r="L248" s="78">
        <f t="shared" ref="L248" si="448">L247*L246</f>
        <v>0</v>
      </c>
      <c r="M248" s="78" t="e">
        <f t="shared" ref="M248" si="449">M247*M246</f>
        <v>#DIV/0!</v>
      </c>
      <c r="N248" s="78" t="e">
        <f t="shared" ref="N248" si="450">N247*N246</f>
        <v>#DIV/0!</v>
      </c>
      <c r="O248" s="78" t="e">
        <f t="shared" ref="O248" si="451">O247*O246</f>
        <v>#DIV/0!</v>
      </c>
      <c r="P248" s="78" t="e">
        <f t="shared" ref="P248" si="452">P247*P246</f>
        <v>#DIV/0!</v>
      </c>
      <c r="Q248" s="128" t="e">
        <f t="shared" ref="Q248:Q252" si="453">SUM(M248:P248)/4</f>
        <v>#DIV/0!</v>
      </c>
      <c r="R248" s="128" t="e">
        <f t="shared" ref="R248:R252" si="454">SUM(M248:Q248)</f>
        <v>#DIV/0!</v>
      </c>
    </row>
    <row r="249" spans="1:18" ht="20.399999999999999" x14ac:dyDescent="0.3">
      <c r="A249" s="162" t="s">
        <v>374</v>
      </c>
      <c r="B249" s="39" t="s">
        <v>910</v>
      </c>
      <c r="C249" s="46" t="s">
        <v>64</v>
      </c>
      <c r="D249" s="46" t="str">
        <f>D243</f>
        <v>PIVT</v>
      </c>
      <c r="E249" s="46" t="str">
        <f>E243</f>
        <v>PIT</v>
      </c>
      <c r="F249" s="46" t="s">
        <v>64</v>
      </c>
      <c r="G249" s="78" t="e">
        <f>G245-G248</f>
        <v>#DIV/0!</v>
      </c>
      <c r="H249" s="78" t="e">
        <f t="shared" ref="H249" si="455">H245-H248</f>
        <v>#DIV/0!</v>
      </c>
      <c r="I249" s="78" t="e">
        <f t="shared" ref="I249" si="456">I245-I248</f>
        <v>#DIV/0!</v>
      </c>
      <c r="J249" s="78" t="e">
        <f t="shared" ref="J249" si="457">J245-J248</f>
        <v>#DIV/0!</v>
      </c>
      <c r="K249" s="78">
        <f>K243</f>
        <v>0</v>
      </c>
      <c r="L249" s="78">
        <f t="shared" ref="L249" si="458">L245-L248</f>
        <v>0</v>
      </c>
      <c r="M249" s="78" t="e">
        <f t="shared" ref="M249" si="459">M245-M248</f>
        <v>#DIV/0!</v>
      </c>
      <c r="N249" s="78" t="e">
        <f t="shared" ref="N249" si="460">N245-N248</f>
        <v>#DIV/0!</v>
      </c>
      <c r="O249" s="78" t="e">
        <f t="shared" ref="O249" si="461">O245-O248</f>
        <v>#DIV/0!</v>
      </c>
      <c r="P249" s="78" t="e">
        <f t="shared" ref="P249" si="462">P245-P248</f>
        <v>#DIV/0!</v>
      </c>
      <c r="Q249" s="128" t="e">
        <f t="shared" si="453"/>
        <v>#DIV/0!</v>
      </c>
      <c r="R249" s="128" t="e">
        <f t="shared" si="454"/>
        <v>#DIV/0!</v>
      </c>
    </row>
    <row r="250" spans="1:18" x14ac:dyDescent="0.3">
      <c r="A250" s="163"/>
      <c r="B250" s="164" t="s">
        <v>213</v>
      </c>
      <c r="C250" s="46"/>
      <c r="D250" s="46"/>
      <c r="E250" s="46"/>
      <c r="F250" s="46"/>
      <c r="G250" s="131"/>
      <c r="H250" s="131"/>
      <c r="I250" s="131"/>
      <c r="J250" s="131"/>
      <c r="K250" s="128"/>
      <c r="L250" s="131"/>
      <c r="M250" s="131"/>
      <c r="N250" s="131"/>
      <c r="O250" s="131"/>
      <c r="P250" s="131"/>
      <c r="Q250" s="128">
        <f t="shared" si="453"/>
        <v>0</v>
      </c>
      <c r="R250" s="128">
        <f t="shared" si="454"/>
        <v>0</v>
      </c>
    </row>
    <row r="251" spans="1:18" ht="20.399999999999999" x14ac:dyDescent="0.3">
      <c r="A251" s="40"/>
      <c r="B251" s="39" t="s">
        <v>266</v>
      </c>
      <c r="C251" s="46"/>
      <c r="D251" s="46"/>
      <c r="E251" s="46"/>
      <c r="F251" s="46"/>
      <c r="G251" s="131"/>
      <c r="H251" s="131"/>
      <c r="I251" s="131"/>
      <c r="J251" s="131"/>
      <c r="K251" s="128"/>
      <c r="L251" s="131"/>
      <c r="M251" s="131"/>
      <c r="N251" s="131"/>
      <c r="O251" s="131"/>
      <c r="P251" s="131"/>
      <c r="Q251" s="128">
        <f t="shared" si="453"/>
        <v>0</v>
      </c>
      <c r="R251" s="128">
        <f t="shared" si="454"/>
        <v>0</v>
      </c>
    </row>
    <row r="252" spans="1:18" ht="51" x14ac:dyDescent="0.3">
      <c r="A252" s="40"/>
      <c r="B252" s="39" t="s">
        <v>267</v>
      </c>
      <c r="C252" s="46"/>
      <c r="D252" s="46"/>
      <c r="E252" s="46"/>
      <c r="F252" s="46"/>
      <c r="G252" s="131"/>
      <c r="H252" s="131"/>
      <c r="I252" s="131"/>
      <c r="J252" s="131"/>
      <c r="K252" s="128"/>
      <c r="L252" s="131"/>
      <c r="M252" s="131"/>
      <c r="N252" s="131"/>
      <c r="O252" s="131"/>
      <c r="P252" s="131"/>
      <c r="Q252" s="128">
        <f t="shared" si="453"/>
        <v>0</v>
      </c>
      <c r="R252" s="128">
        <f t="shared" si="454"/>
        <v>0</v>
      </c>
    </row>
    <row r="253" spans="1:18" ht="30.6" x14ac:dyDescent="0.3">
      <c r="A253" s="40" t="str">
        <f>'P1_Planirane količine VU '!$A$10</f>
        <v>O.Q.3.</v>
      </c>
      <c r="B253"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53" s="46"/>
      <c r="D253" s="46"/>
      <c r="E253" s="46"/>
      <c r="F253" s="46"/>
      <c r="G253" s="166" t="e">
        <f>'P1_Planirane količine VU '!$F$10</f>
        <v>#DIV/0!</v>
      </c>
      <c r="H253" s="166" t="e">
        <f>'P1_Planirane količine VU '!$G$10</f>
        <v>#DIV/0!</v>
      </c>
      <c r="I253" s="166" t="e">
        <f>'P1_Planirane količine VU '!$H$10</f>
        <v>#DIV/0!</v>
      </c>
      <c r="J253" s="166" t="e">
        <f>'P1_Planirane količine VU '!$I$10</f>
        <v>#DIV/0!</v>
      </c>
      <c r="K253" s="166">
        <f>'P1_Planirane količine VU '!$J$10</f>
        <v>0</v>
      </c>
      <c r="L253" s="166">
        <f>'P1_Planirane količine VU '!$K$10</f>
        <v>0</v>
      </c>
      <c r="M253" s="166" t="e">
        <f>'P1_Planirane količine VU '!$L$10</f>
        <v>#DIV/0!</v>
      </c>
      <c r="N253" s="166" t="e">
        <f>'P1_Planirane količine VU '!$M$10</f>
        <v>#DIV/0!</v>
      </c>
      <c r="O253" s="166" t="e">
        <f>'P1_Planirane količine VU '!$N$10</f>
        <v>#DIV/0!</v>
      </c>
      <c r="P253" s="166" t="e">
        <f>'P1_Planirane količine VU '!$O$10</f>
        <v>#DIV/0!</v>
      </c>
      <c r="Q253" s="166" t="e">
        <f>'P1_Planirane količine VU '!$P$10</f>
        <v>#DIV/0!</v>
      </c>
      <c r="R253" s="166" t="e">
        <f>'P1_Planirane količine VU '!$Q$10</f>
        <v>#DIV/0!</v>
      </c>
    </row>
    <row r="254" spans="1:18" ht="51" x14ac:dyDescent="0.3">
      <c r="A254" s="162" t="s">
        <v>375</v>
      </c>
      <c r="B254" s="39" t="s">
        <v>911</v>
      </c>
      <c r="C254" s="46" t="s">
        <v>64</v>
      </c>
      <c r="D254" s="46" t="str">
        <f>D243</f>
        <v>PIVT</v>
      </c>
      <c r="E254" s="46" t="str">
        <f>E243</f>
        <v>PIT</v>
      </c>
      <c r="F254" s="46" t="s">
        <v>64</v>
      </c>
      <c r="G254" s="78" t="e">
        <f>G253*G252</f>
        <v>#DIV/0!</v>
      </c>
      <c r="H254" s="78" t="e">
        <f t="shared" ref="H254" si="463">H253*H252</f>
        <v>#DIV/0!</v>
      </c>
      <c r="I254" s="78" t="e">
        <f t="shared" ref="I254" si="464">I253*I252</f>
        <v>#DIV/0!</v>
      </c>
      <c r="J254" s="78" t="e">
        <f t="shared" ref="J254" si="465">J253*J252</f>
        <v>#DIV/0!</v>
      </c>
      <c r="K254" s="46">
        <f>K243</f>
        <v>0</v>
      </c>
      <c r="L254" s="78">
        <f>L252*L253</f>
        <v>0</v>
      </c>
      <c r="M254" s="78" t="e">
        <f t="shared" ref="M254" si="466">M252*M253</f>
        <v>#DIV/0!</v>
      </c>
      <c r="N254" s="78" t="e">
        <f t="shared" ref="N254" si="467">N252*N253</f>
        <v>#DIV/0!</v>
      </c>
      <c r="O254" s="78" t="e">
        <f t="shared" ref="O254" si="468">O252*O253</f>
        <v>#DIV/0!</v>
      </c>
      <c r="P254" s="78" t="e">
        <f t="shared" ref="P254" si="469">P252*P253</f>
        <v>#DIV/0!</v>
      </c>
      <c r="Q254" s="128" t="e">
        <f t="shared" ref="Q254:Q261" si="470">SUM(M254:P254)/4</f>
        <v>#DIV/0!</v>
      </c>
      <c r="R254" s="128" t="e">
        <f t="shared" ref="R254:R261" si="471">SUM(M254:Q254)</f>
        <v>#DIV/0!</v>
      </c>
    </row>
    <row r="255" spans="1:18" ht="30.6" x14ac:dyDescent="0.3">
      <c r="A255" s="162" t="s">
        <v>376</v>
      </c>
      <c r="B255" s="39" t="s">
        <v>912</v>
      </c>
      <c r="C255" s="46" t="s">
        <v>64</v>
      </c>
      <c r="D255" s="46" t="str">
        <f>D243</f>
        <v>PIVT</v>
      </c>
      <c r="E255" s="46" t="str">
        <f>E243</f>
        <v>PIT</v>
      </c>
      <c r="F255" s="46" t="s">
        <v>64</v>
      </c>
      <c r="G255" s="78" t="e">
        <f>G251-G254</f>
        <v>#DIV/0!</v>
      </c>
      <c r="H255" s="78" t="e">
        <f t="shared" ref="H255" si="472">H251-H254</f>
        <v>#DIV/0!</v>
      </c>
      <c r="I255" s="78" t="e">
        <f t="shared" ref="I255" si="473">I251-I254</f>
        <v>#DIV/0!</v>
      </c>
      <c r="J255" s="78" t="e">
        <f t="shared" ref="J255" si="474">J251-J254</f>
        <v>#DIV/0!</v>
      </c>
      <c r="K255" s="46">
        <f>K243</f>
        <v>0</v>
      </c>
      <c r="L255" s="78">
        <f>L251-L254</f>
        <v>0</v>
      </c>
      <c r="M255" s="78" t="e">
        <f t="shared" ref="M255" si="475">M251-M254</f>
        <v>#DIV/0!</v>
      </c>
      <c r="N255" s="78" t="e">
        <f t="shared" ref="N255" si="476">N251-N254</f>
        <v>#DIV/0!</v>
      </c>
      <c r="O255" s="78" t="e">
        <f t="shared" ref="O255" si="477">O251-O254</f>
        <v>#DIV/0!</v>
      </c>
      <c r="P255" s="78" t="e">
        <f t="shared" ref="P255" si="478">P251-P254</f>
        <v>#DIV/0!</v>
      </c>
      <c r="Q255" s="128" t="e">
        <f t="shared" si="470"/>
        <v>#DIV/0!</v>
      </c>
      <c r="R255" s="128" t="e">
        <f t="shared" si="471"/>
        <v>#DIV/0!</v>
      </c>
    </row>
    <row r="256" spans="1:18" x14ac:dyDescent="0.3">
      <c r="A256" s="163"/>
      <c r="B256" s="164" t="s">
        <v>214</v>
      </c>
      <c r="C256" s="46"/>
      <c r="D256" s="46"/>
      <c r="E256" s="46"/>
      <c r="F256" s="46"/>
      <c r="G256" s="131"/>
      <c r="H256" s="131"/>
      <c r="I256" s="131"/>
      <c r="J256" s="131"/>
      <c r="K256" s="128"/>
      <c r="L256" s="131"/>
      <c r="M256" s="131"/>
      <c r="N256" s="131"/>
      <c r="O256" s="131"/>
      <c r="P256" s="131"/>
      <c r="Q256" s="128">
        <f t="shared" si="470"/>
        <v>0</v>
      </c>
      <c r="R256" s="128">
        <f t="shared" si="471"/>
        <v>0</v>
      </c>
    </row>
    <row r="257" spans="1:18" ht="30.6" x14ac:dyDescent="0.3">
      <c r="A257" s="162" t="s">
        <v>556</v>
      </c>
      <c r="B257" s="39" t="s">
        <v>268</v>
      </c>
      <c r="C257" s="46" t="s">
        <v>64</v>
      </c>
      <c r="D257" s="46" t="str">
        <f>D243</f>
        <v>PIVT</v>
      </c>
      <c r="E257" s="46" t="str">
        <f>E243</f>
        <v>PIT</v>
      </c>
      <c r="F257" s="46" t="s">
        <v>64</v>
      </c>
      <c r="G257" s="131"/>
      <c r="H257" s="131"/>
      <c r="I257" s="131"/>
      <c r="J257" s="131"/>
      <c r="K257" s="128">
        <f>K243</f>
        <v>0</v>
      </c>
      <c r="L257" s="131"/>
      <c r="M257" s="131"/>
      <c r="N257" s="131"/>
      <c r="O257" s="131"/>
      <c r="P257" s="131"/>
      <c r="Q257" s="128">
        <f t="shared" si="470"/>
        <v>0</v>
      </c>
      <c r="R257" s="128">
        <f t="shared" si="471"/>
        <v>0</v>
      </c>
    </row>
    <row r="258" spans="1:18" x14ac:dyDescent="0.3">
      <c r="A258" s="146" t="str">
        <f>'P2_Kategorizacija OPEX-a'!A50</f>
        <v>4.2.</v>
      </c>
      <c r="B258" s="39" t="str">
        <f>'P2_Kategorizacija OPEX-a'!B50</f>
        <v>Troškovi usluga tekućeg održavanja</v>
      </c>
      <c r="C258" s="46"/>
      <c r="D258" s="46" t="str">
        <f>'P2_Kategorizacija OPEX-a'!D50</f>
        <v>PIVT</v>
      </c>
      <c r="E258" s="46" t="str">
        <f>'P2_Kategorizacija OPEX-a'!E50</f>
        <v>PIT</v>
      </c>
      <c r="F258" s="46"/>
      <c r="G258" s="131"/>
      <c r="H258" s="131"/>
      <c r="I258" s="131"/>
      <c r="J258" s="131"/>
      <c r="K258" s="128">
        <f>'P2_Kategorizacija OPEX-a'!F50</f>
        <v>0</v>
      </c>
      <c r="L258" s="131"/>
      <c r="M258" s="131"/>
      <c r="N258" s="131"/>
      <c r="O258" s="131"/>
      <c r="P258" s="131"/>
      <c r="Q258" s="128">
        <f t="shared" si="470"/>
        <v>0</v>
      </c>
      <c r="R258" s="128">
        <f t="shared" si="471"/>
        <v>0</v>
      </c>
    </row>
    <row r="259" spans="1:18" x14ac:dyDescent="0.3">
      <c r="A259" s="163"/>
      <c r="B259" s="164" t="s">
        <v>215</v>
      </c>
      <c r="C259" s="46"/>
      <c r="D259" s="46"/>
      <c r="E259" s="46"/>
      <c r="F259" s="46"/>
      <c r="G259" s="131"/>
      <c r="H259" s="131"/>
      <c r="I259" s="131"/>
      <c r="J259" s="131"/>
      <c r="K259" s="128"/>
      <c r="L259" s="131"/>
      <c r="M259" s="131"/>
      <c r="N259" s="131"/>
      <c r="O259" s="131"/>
      <c r="P259" s="131"/>
      <c r="Q259" s="128">
        <f t="shared" si="470"/>
        <v>0</v>
      </c>
      <c r="R259" s="128">
        <f t="shared" si="471"/>
        <v>0</v>
      </c>
    </row>
    <row r="260" spans="1:18" x14ac:dyDescent="0.3">
      <c r="A260" s="40"/>
      <c r="B260" s="39" t="s">
        <v>269</v>
      </c>
      <c r="C260" s="46"/>
      <c r="D260" s="46"/>
      <c r="E260" s="46"/>
      <c r="F260" s="46"/>
      <c r="G260" s="131"/>
      <c r="H260" s="131"/>
      <c r="I260" s="131"/>
      <c r="J260" s="131"/>
      <c r="K260" s="128"/>
      <c r="L260" s="131"/>
      <c r="M260" s="131"/>
      <c r="N260" s="131"/>
      <c r="O260" s="131"/>
      <c r="P260" s="131"/>
      <c r="Q260" s="128">
        <f t="shared" si="470"/>
        <v>0</v>
      </c>
      <c r="R260" s="128">
        <f t="shared" si="471"/>
        <v>0</v>
      </c>
    </row>
    <row r="261" spans="1:18" ht="20.399999999999999" x14ac:dyDescent="0.3">
      <c r="A261" s="40"/>
      <c r="B261" s="39" t="s">
        <v>706</v>
      </c>
      <c r="C261" s="46"/>
      <c r="D261" s="46"/>
      <c r="E261" s="46"/>
      <c r="F261" s="46"/>
      <c r="G261" s="131"/>
      <c r="H261" s="131"/>
      <c r="I261" s="131"/>
      <c r="J261" s="131"/>
      <c r="K261" s="128"/>
      <c r="L261" s="131"/>
      <c r="M261" s="131"/>
      <c r="N261" s="131"/>
      <c r="O261" s="131"/>
      <c r="P261" s="131"/>
      <c r="Q261" s="128">
        <f t="shared" si="470"/>
        <v>0</v>
      </c>
      <c r="R261" s="128">
        <f t="shared" si="471"/>
        <v>0</v>
      </c>
    </row>
    <row r="262" spans="1:18" ht="30.6" x14ac:dyDescent="0.3">
      <c r="A262" s="40" t="str">
        <f>'P1_Planirane količine VU '!$A$5</f>
        <v>V.Q.3.</v>
      </c>
      <c r="B262"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62" s="46"/>
      <c r="D262" s="46"/>
      <c r="E262" s="46"/>
      <c r="F262" s="46"/>
      <c r="G262" s="166" t="e">
        <f>'P1_Planirane količine VU '!$F$5</f>
        <v>#DIV/0!</v>
      </c>
      <c r="H262" s="166" t="e">
        <f>'P1_Planirane količine VU '!$G$5</f>
        <v>#DIV/0!</v>
      </c>
      <c r="I262" s="166" t="e">
        <f>'P1_Planirane količine VU '!$H$5</f>
        <v>#DIV/0!</v>
      </c>
      <c r="J262" s="166" t="e">
        <f>'P1_Planirane količine VU '!$I$5</f>
        <v>#DIV/0!</v>
      </c>
      <c r="K262" s="128">
        <f>'P1_Planirane količine VU '!$J$5</f>
        <v>0</v>
      </c>
      <c r="L262" s="166">
        <f>'P1_Planirane količine VU '!$K$5</f>
        <v>0</v>
      </c>
      <c r="M262" s="166" t="e">
        <f>'P1_Planirane količine VU '!$L$5</f>
        <v>#DIV/0!</v>
      </c>
      <c r="N262" s="166" t="e">
        <f>'P1_Planirane količine VU '!$M$5</f>
        <v>#DIV/0!</v>
      </c>
      <c r="O262" s="166" t="e">
        <f>'P1_Planirane količine VU '!$N$5</f>
        <v>#DIV/0!</v>
      </c>
      <c r="P262" s="166" t="e">
        <f>'P1_Planirane količine VU '!$O$5</f>
        <v>#DIV/0!</v>
      </c>
      <c r="Q262" s="166" t="e">
        <f>'P1_Planirane količine VU '!$P$5</f>
        <v>#DIV/0!</v>
      </c>
      <c r="R262" s="166" t="e">
        <f>'P1_Planirane količine VU '!$Q$5</f>
        <v>#DIV/0!</v>
      </c>
    </row>
    <row r="263" spans="1:18" ht="20.399999999999999" x14ac:dyDescent="0.3">
      <c r="A263" s="162" t="s">
        <v>377</v>
      </c>
      <c r="B263" s="39" t="s">
        <v>913</v>
      </c>
      <c r="C263" s="46" t="s">
        <v>64</v>
      </c>
      <c r="D263" s="46" t="str">
        <f>D258</f>
        <v>PIVT</v>
      </c>
      <c r="E263" s="46" t="str">
        <f>E258</f>
        <v>PIT</v>
      </c>
      <c r="F263" s="46" t="s">
        <v>64</v>
      </c>
      <c r="G263" s="78" t="e">
        <f>G262*G261</f>
        <v>#DIV/0!</v>
      </c>
      <c r="H263" s="78" t="e">
        <f t="shared" ref="H263" si="479">H262*H261</f>
        <v>#DIV/0!</v>
      </c>
      <c r="I263" s="78" t="e">
        <f t="shared" ref="I263" si="480">I262*I261</f>
        <v>#DIV/0!</v>
      </c>
      <c r="J263" s="78" t="e">
        <f t="shared" ref="J263" si="481">J262*J261</f>
        <v>#DIV/0!</v>
      </c>
      <c r="K263" s="78">
        <f>K258</f>
        <v>0</v>
      </c>
      <c r="L263" s="78">
        <f t="shared" ref="L263" si="482">L262*L261</f>
        <v>0</v>
      </c>
      <c r="M263" s="78" t="e">
        <f t="shared" ref="M263" si="483">M262*M261</f>
        <v>#DIV/0!</v>
      </c>
      <c r="N263" s="78" t="e">
        <f t="shared" ref="N263" si="484">N262*N261</f>
        <v>#DIV/0!</v>
      </c>
      <c r="O263" s="78" t="e">
        <f t="shared" ref="O263" si="485">O262*O261</f>
        <v>#DIV/0!</v>
      </c>
      <c r="P263" s="78" t="e">
        <f t="shared" ref="P263" si="486">P262*P261</f>
        <v>#DIV/0!</v>
      </c>
      <c r="Q263" s="128" t="e">
        <f t="shared" ref="Q263:Q267" si="487">SUM(M263:P263)/4</f>
        <v>#DIV/0!</v>
      </c>
      <c r="R263" s="128" t="e">
        <f t="shared" ref="R263:R267" si="488">SUM(M263:Q263)</f>
        <v>#DIV/0!</v>
      </c>
    </row>
    <row r="264" spans="1:18" ht="20.399999999999999" x14ac:dyDescent="0.3">
      <c r="A264" s="162" t="s">
        <v>378</v>
      </c>
      <c r="B264" s="39" t="s">
        <v>914</v>
      </c>
      <c r="C264" s="46" t="s">
        <v>64</v>
      </c>
      <c r="D264" s="46" t="str">
        <f>D258</f>
        <v>PIVT</v>
      </c>
      <c r="E264" s="46" t="str">
        <f>E258</f>
        <v>PIT</v>
      </c>
      <c r="F264" s="46" t="s">
        <v>64</v>
      </c>
      <c r="G264" s="78" t="e">
        <f>G260-G263</f>
        <v>#DIV/0!</v>
      </c>
      <c r="H264" s="78" t="e">
        <f t="shared" ref="H264" si="489">H260-H263</f>
        <v>#DIV/0!</v>
      </c>
      <c r="I264" s="78" t="e">
        <f t="shared" ref="I264" si="490">I260-I263</f>
        <v>#DIV/0!</v>
      </c>
      <c r="J264" s="78" t="e">
        <f t="shared" ref="J264" si="491">J260-J263</f>
        <v>#DIV/0!</v>
      </c>
      <c r="K264" s="78">
        <f>K258</f>
        <v>0</v>
      </c>
      <c r="L264" s="78">
        <f t="shared" ref="L264" si="492">L260-L263</f>
        <v>0</v>
      </c>
      <c r="M264" s="78" t="e">
        <f t="shared" ref="M264" si="493">M260-M263</f>
        <v>#DIV/0!</v>
      </c>
      <c r="N264" s="78" t="e">
        <f t="shared" ref="N264" si="494">N260-N263</f>
        <v>#DIV/0!</v>
      </c>
      <c r="O264" s="78" t="e">
        <f t="shared" ref="O264" si="495">O260-O263</f>
        <v>#DIV/0!</v>
      </c>
      <c r="P264" s="78" t="e">
        <f t="shared" ref="P264" si="496">P260-P263</f>
        <v>#DIV/0!</v>
      </c>
      <c r="Q264" s="128" t="e">
        <f t="shared" si="487"/>
        <v>#DIV/0!</v>
      </c>
      <c r="R264" s="128" t="e">
        <f t="shared" si="488"/>
        <v>#DIV/0!</v>
      </c>
    </row>
    <row r="265" spans="1:18" x14ac:dyDescent="0.3">
      <c r="A265" s="163"/>
      <c r="B265" s="164" t="s">
        <v>213</v>
      </c>
      <c r="C265" s="46"/>
      <c r="D265" s="46"/>
      <c r="E265" s="46"/>
      <c r="F265" s="46"/>
      <c r="G265" s="131"/>
      <c r="H265" s="131"/>
      <c r="I265" s="131"/>
      <c r="J265" s="131"/>
      <c r="K265" s="128"/>
      <c r="L265" s="131"/>
      <c r="M265" s="131"/>
      <c r="N265" s="131"/>
      <c r="O265" s="131"/>
      <c r="P265" s="131"/>
      <c r="Q265" s="128">
        <f t="shared" si="487"/>
        <v>0</v>
      </c>
      <c r="R265" s="128">
        <f t="shared" si="488"/>
        <v>0</v>
      </c>
    </row>
    <row r="266" spans="1:18" x14ac:dyDescent="0.3">
      <c r="A266" s="40"/>
      <c r="B266" s="39" t="s">
        <v>270</v>
      </c>
      <c r="C266" s="46"/>
      <c r="D266" s="46"/>
      <c r="E266" s="46"/>
      <c r="F266" s="46"/>
      <c r="G266" s="131"/>
      <c r="H266" s="131"/>
      <c r="I266" s="131"/>
      <c r="J266" s="131"/>
      <c r="K266" s="128"/>
      <c r="L266" s="131"/>
      <c r="M266" s="131"/>
      <c r="N266" s="131"/>
      <c r="O266" s="131"/>
      <c r="P266" s="131"/>
      <c r="Q266" s="128">
        <f t="shared" si="487"/>
        <v>0</v>
      </c>
      <c r="R266" s="128">
        <f t="shared" si="488"/>
        <v>0</v>
      </c>
    </row>
    <row r="267" spans="1:18" ht="40.799999999999997" x14ac:dyDescent="0.3">
      <c r="A267" s="40"/>
      <c r="B267" s="39" t="s">
        <v>271</v>
      </c>
      <c r="C267" s="46"/>
      <c r="D267" s="46"/>
      <c r="E267" s="46"/>
      <c r="F267" s="46"/>
      <c r="G267" s="131"/>
      <c r="H267" s="131"/>
      <c r="I267" s="131"/>
      <c r="J267" s="131"/>
      <c r="K267" s="128"/>
      <c r="L267" s="131"/>
      <c r="M267" s="131"/>
      <c r="N267" s="131"/>
      <c r="O267" s="131"/>
      <c r="P267" s="131"/>
      <c r="Q267" s="128">
        <f t="shared" si="487"/>
        <v>0</v>
      </c>
      <c r="R267" s="128">
        <f t="shared" si="488"/>
        <v>0</v>
      </c>
    </row>
    <row r="268" spans="1:18" ht="30.6" x14ac:dyDescent="0.3">
      <c r="A268" s="40" t="str">
        <f>'P1_Planirane količine VU '!$A$10</f>
        <v>O.Q.3.</v>
      </c>
      <c r="B268"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68" s="46"/>
      <c r="D268" s="46"/>
      <c r="E268" s="46"/>
      <c r="F268" s="46"/>
      <c r="G268" s="166" t="e">
        <f>'P1_Planirane količine VU '!$F$10</f>
        <v>#DIV/0!</v>
      </c>
      <c r="H268" s="166" t="e">
        <f>'P1_Planirane količine VU '!$G$10</f>
        <v>#DIV/0!</v>
      </c>
      <c r="I268" s="166" t="e">
        <f>'P1_Planirane količine VU '!$H$10</f>
        <v>#DIV/0!</v>
      </c>
      <c r="J268" s="166" t="e">
        <f>'P1_Planirane količine VU '!$I$10</f>
        <v>#DIV/0!</v>
      </c>
      <c r="K268" s="166">
        <f>'P1_Planirane količine VU '!$J$10</f>
        <v>0</v>
      </c>
      <c r="L268" s="166">
        <f>'P1_Planirane količine VU '!$K$10</f>
        <v>0</v>
      </c>
      <c r="M268" s="166" t="e">
        <f>'P1_Planirane količine VU '!$L$10</f>
        <v>#DIV/0!</v>
      </c>
      <c r="N268" s="166" t="e">
        <f>'P1_Planirane količine VU '!$M$10</f>
        <v>#DIV/0!</v>
      </c>
      <c r="O268" s="166" t="e">
        <f>'P1_Planirane količine VU '!$N$10</f>
        <v>#DIV/0!</v>
      </c>
      <c r="P268" s="166" t="e">
        <f>'P1_Planirane količine VU '!$O$10</f>
        <v>#DIV/0!</v>
      </c>
      <c r="Q268" s="166" t="e">
        <f>'P1_Planirane količine VU '!$P$10</f>
        <v>#DIV/0!</v>
      </c>
      <c r="R268" s="166" t="e">
        <f>'P1_Planirane količine VU '!$Q$10</f>
        <v>#DIV/0!</v>
      </c>
    </row>
    <row r="269" spans="1:18" ht="40.799999999999997" x14ac:dyDescent="0.3">
      <c r="A269" s="162" t="s">
        <v>379</v>
      </c>
      <c r="B269" s="39" t="s">
        <v>915</v>
      </c>
      <c r="C269" s="46" t="s">
        <v>64</v>
      </c>
      <c r="D269" s="46" t="str">
        <f>D258</f>
        <v>PIVT</v>
      </c>
      <c r="E269" s="46" t="str">
        <f>E258</f>
        <v>PIT</v>
      </c>
      <c r="F269" s="46" t="s">
        <v>64</v>
      </c>
      <c r="G269" s="78" t="e">
        <f>G268*G267</f>
        <v>#DIV/0!</v>
      </c>
      <c r="H269" s="78" t="e">
        <f t="shared" ref="H269" si="497">H268*H267</f>
        <v>#DIV/0!</v>
      </c>
      <c r="I269" s="78" t="e">
        <f t="shared" ref="I269" si="498">I268*I267</f>
        <v>#DIV/0!</v>
      </c>
      <c r="J269" s="78" t="e">
        <f t="shared" ref="J269" si="499">J268*J267</f>
        <v>#DIV/0!</v>
      </c>
      <c r="K269" s="46">
        <f>K258</f>
        <v>0</v>
      </c>
      <c r="L269" s="78">
        <f>L267*L268</f>
        <v>0</v>
      </c>
      <c r="M269" s="78" t="e">
        <f t="shared" ref="M269" si="500">M267*M268</f>
        <v>#DIV/0!</v>
      </c>
      <c r="N269" s="78" t="e">
        <f t="shared" ref="N269" si="501">N267*N268</f>
        <v>#DIV/0!</v>
      </c>
      <c r="O269" s="78" t="e">
        <f t="shared" ref="O269" si="502">O267*O268</f>
        <v>#DIV/0!</v>
      </c>
      <c r="P269" s="78" t="e">
        <f t="shared" ref="P269" si="503">P267*P268</f>
        <v>#DIV/0!</v>
      </c>
      <c r="Q269" s="128" t="e">
        <f t="shared" ref="Q269:Q276" si="504">SUM(M269:P269)/4</f>
        <v>#DIV/0!</v>
      </c>
      <c r="R269" s="128" t="e">
        <f t="shared" ref="R269:R276" si="505">SUM(M269:Q269)</f>
        <v>#DIV/0!</v>
      </c>
    </row>
    <row r="270" spans="1:18" ht="20.399999999999999" x14ac:dyDescent="0.3">
      <c r="A270" s="162" t="s">
        <v>380</v>
      </c>
      <c r="B270" s="39" t="s">
        <v>916</v>
      </c>
      <c r="C270" s="46" t="s">
        <v>64</v>
      </c>
      <c r="D270" s="46" t="str">
        <f>D258</f>
        <v>PIVT</v>
      </c>
      <c r="E270" s="46" t="str">
        <f>E258</f>
        <v>PIT</v>
      </c>
      <c r="F270" s="46" t="s">
        <v>64</v>
      </c>
      <c r="G270" s="78" t="e">
        <f>G266-G269</f>
        <v>#DIV/0!</v>
      </c>
      <c r="H270" s="78" t="e">
        <f t="shared" ref="H270" si="506">H266-H269</f>
        <v>#DIV/0!</v>
      </c>
      <c r="I270" s="78" t="e">
        <f t="shared" ref="I270" si="507">I266-I269</f>
        <v>#DIV/0!</v>
      </c>
      <c r="J270" s="78" t="e">
        <f t="shared" ref="J270" si="508">J266-J269</f>
        <v>#DIV/0!</v>
      </c>
      <c r="K270" s="46">
        <f>K258</f>
        <v>0</v>
      </c>
      <c r="L270" s="78">
        <f>L266-L269</f>
        <v>0</v>
      </c>
      <c r="M270" s="78" t="e">
        <f t="shared" ref="M270" si="509">M266-M269</f>
        <v>#DIV/0!</v>
      </c>
      <c r="N270" s="78" t="e">
        <f t="shared" ref="N270" si="510">N266-N269</f>
        <v>#DIV/0!</v>
      </c>
      <c r="O270" s="78" t="e">
        <f t="shared" ref="O270" si="511">O266-O269</f>
        <v>#DIV/0!</v>
      </c>
      <c r="P270" s="78" t="e">
        <f t="shared" ref="P270" si="512">P266-P269</f>
        <v>#DIV/0!</v>
      </c>
      <c r="Q270" s="128" t="e">
        <f t="shared" si="504"/>
        <v>#DIV/0!</v>
      </c>
      <c r="R270" s="128" t="e">
        <f t="shared" si="505"/>
        <v>#DIV/0!</v>
      </c>
    </row>
    <row r="271" spans="1:18" x14ac:dyDescent="0.3">
      <c r="A271" s="163"/>
      <c r="B271" s="164" t="s">
        <v>214</v>
      </c>
      <c r="C271" s="46"/>
      <c r="D271" s="46"/>
      <c r="E271" s="46"/>
      <c r="F271" s="46"/>
      <c r="G271" s="131"/>
      <c r="H271" s="131"/>
      <c r="I271" s="131"/>
      <c r="J271" s="131"/>
      <c r="K271" s="128"/>
      <c r="L271" s="131"/>
      <c r="M271" s="131"/>
      <c r="N271" s="131"/>
      <c r="O271" s="131"/>
      <c r="P271" s="131"/>
      <c r="Q271" s="128">
        <f t="shared" si="504"/>
        <v>0</v>
      </c>
      <c r="R271" s="128">
        <f t="shared" si="505"/>
        <v>0</v>
      </c>
    </row>
    <row r="272" spans="1:18" ht="20.399999999999999" x14ac:dyDescent="0.3">
      <c r="A272" s="162" t="s">
        <v>557</v>
      </c>
      <c r="B272" s="39" t="s">
        <v>272</v>
      </c>
      <c r="C272" s="46" t="s">
        <v>64</v>
      </c>
      <c r="D272" s="46" t="str">
        <f>D258</f>
        <v>PIVT</v>
      </c>
      <c r="E272" s="46" t="str">
        <f>E258</f>
        <v>PIT</v>
      </c>
      <c r="F272" s="46" t="s">
        <v>64</v>
      </c>
      <c r="G272" s="131"/>
      <c r="H272" s="131"/>
      <c r="I272" s="131"/>
      <c r="J272" s="131"/>
      <c r="K272" s="128">
        <f>K258</f>
        <v>0</v>
      </c>
      <c r="L272" s="131"/>
      <c r="M272" s="131"/>
      <c r="N272" s="131"/>
      <c r="O272" s="131"/>
      <c r="P272" s="131"/>
      <c r="Q272" s="128">
        <f t="shared" si="504"/>
        <v>0</v>
      </c>
      <c r="R272" s="128">
        <f t="shared" si="505"/>
        <v>0</v>
      </c>
    </row>
    <row r="273" spans="1:18" x14ac:dyDescent="0.3">
      <c r="A273" s="146" t="str">
        <f>'P2_Kategorizacija OPEX-a'!A51</f>
        <v>4.3.</v>
      </c>
      <c r="B273" s="39" t="str">
        <f>'P2_Kategorizacija OPEX-a'!B51</f>
        <v>Troškovi zakupnina</v>
      </c>
      <c r="C273" s="46" t="s">
        <v>64</v>
      </c>
      <c r="D273" s="145" t="str">
        <f>'P2_Kategorizacija OPEX-a'!D51</f>
        <v>OINVT</v>
      </c>
      <c r="E273" s="145" t="str">
        <f>'P2_Kategorizacija OPEX-a'!E51</f>
        <v>OIT</v>
      </c>
      <c r="F273" s="46" t="s">
        <v>64</v>
      </c>
      <c r="G273" s="131"/>
      <c r="H273" s="131"/>
      <c r="I273" s="131"/>
      <c r="J273" s="131"/>
      <c r="K273" s="128">
        <f>'P2_Kategorizacija OPEX-a'!F51</f>
        <v>0</v>
      </c>
      <c r="L273" s="131"/>
      <c r="M273" s="131"/>
      <c r="N273" s="131"/>
      <c r="O273" s="131"/>
      <c r="P273" s="131"/>
      <c r="Q273" s="128">
        <f t="shared" si="504"/>
        <v>0</v>
      </c>
      <c r="R273" s="128">
        <f t="shared" si="505"/>
        <v>0</v>
      </c>
    </row>
    <row r="274" spans="1:18" x14ac:dyDescent="0.3">
      <c r="A274" s="163"/>
      <c r="B274" s="164" t="s">
        <v>215</v>
      </c>
      <c r="C274" s="46"/>
      <c r="D274" s="46"/>
      <c r="E274" s="46"/>
      <c r="F274" s="46"/>
      <c r="G274" s="131"/>
      <c r="H274" s="131"/>
      <c r="I274" s="131"/>
      <c r="J274" s="131"/>
      <c r="K274" s="128"/>
      <c r="L274" s="131"/>
      <c r="M274" s="131"/>
      <c r="N274" s="131"/>
      <c r="O274" s="131"/>
      <c r="P274" s="131"/>
      <c r="Q274" s="128">
        <f t="shared" si="504"/>
        <v>0</v>
      </c>
      <c r="R274" s="128">
        <f t="shared" si="505"/>
        <v>0</v>
      </c>
    </row>
    <row r="275" spans="1:18" x14ac:dyDescent="0.3">
      <c r="A275" s="40"/>
      <c r="B275" s="39" t="s">
        <v>273</v>
      </c>
      <c r="C275" s="46"/>
      <c r="D275" s="46"/>
      <c r="E275" s="46"/>
      <c r="F275" s="46"/>
      <c r="G275" s="131"/>
      <c r="H275" s="131"/>
      <c r="I275" s="131"/>
      <c r="J275" s="131"/>
      <c r="K275" s="128"/>
      <c r="L275" s="131"/>
      <c r="M275" s="131"/>
      <c r="N275" s="131"/>
      <c r="O275" s="131"/>
      <c r="P275" s="131"/>
      <c r="Q275" s="128">
        <f t="shared" si="504"/>
        <v>0</v>
      </c>
      <c r="R275" s="128">
        <f t="shared" si="505"/>
        <v>0</v>
      </c>
    </row>
    <row r="276" spans="1:18" ht="20.399999999999999" x14ac:dyDescent="0.3">
      <c r="A276" s="40"/>
      <c r="B276" s="39" t="s">
        <v>707</v>
      </c>
      <c r="C276" s="46"/>
      <c r="D276" s="46"/>
      <c r="E276" s="46"/>
      <c r="F276" s="46"/>
      <c r="G276" s="131"/>
      <c r="H276" s="131"/>
      <c r="I276" s="131"/>
      <c r="J276" s="131"/>
      <c r="K276" s="128"/>
      <c r="L276" s="131"/>
      <c r="M276" s="131"/>
      <c r="N276" s="131"/>
      <c r="O276" s="131"/>
      <c r="P276" s="131"/>
      <c r="Q276" s="128">
        <f t="shared" si="504"/>
        <v>0</v>
      </c>
      <c r="R276" s="128">
        <f t="shared" si="505"/>
        <v>0</v>
      </c>
    </row>
    <row r="277" spans="1:18" ht="30.6" x14ac:dyDescent="0.3">
      <c r="A277" s="40" t="str">
        <f>'P1_Planirane količine VU '!$A$5</f>
        <v>V.Q.3.</v>
      </c>
      <c r="B277"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77" s="46"/>
      <c r="D277" s="46"/>
      <c r="E277" s="46"/>
      <c r="F277" s="46"/>
      <c r="G277" s="166" t="e">
        <f>'P1_Planirane količine VU '!$F$5</f>
        <v>#DIV/0!</v>
      </c>
      <c r="H277" s="166" t="e">
        <f>'P1_Planirane količine VU '!$G$5</f>
        <v>#DIV/0!</v>
      </c>
      <c r="I277" s="166" t="e">
        <f>'P1_Planirane količine VU '!$H$5</f>
        <v>#DIV/0!</v>
      </c>
      <c r="J277" s="166" t="e">
        <f>'P1_Planirane količine VU '!$I$5</f>
        <v>#DIV/0!</v>
      </c>
      <c r="K277" s="128">
        <f>'P1_Planirane količine VU '!$J$5</f>
        <v>0</v>
      </c>
      <c r="L277" s="166">
        <f>'P1_Planirane količine VU '!$K$5</f>
        <v>0</v>
      </c>
      <c r="M277" s="166" t="e">
        <f>'P1_Planirane količine VU '!$L$5</f>
        <v>#DIV/0!</v>
      </c>
      <c r="N277" s="166" t="e">
        <f>'P1_Planirane količine VU '!$M$5</f>
        <v>#DIV/0!</v>
      </c>
      <c r="O277" s="166" t="e">
        <f>'P1_Planirane količine VU '!$N$5</f>
        <v>#DIV/0!</v>
      </c>
      <c r="P277" s="166" t="e">
        <f>'P1_Planirane količine VU '!$O$5</f>
        <v>#DIV/0!</v>
      </c>
      <c r="Q277" s="166" t="e">
        <f>'P1_Planirane količine VU '!$P$5</f>
        <v>#DIV/0!</v>
      </c>
      <c r="R277" s="166" t="e">
        <f>'P1_Planirane količine VU '!$Q$5</f>
        <v>#DIV/0!</v>
      </c>
    </row>
    <row r="278" spans="1:18" x14ac:dyDescent="0.3">
      <c r="A278" s="162" t="s">
        <v>381</v>
      </c>
      <c r="B278" s="39" t="s">
        <v>917</v>
      </c>
      <c r="C278" s="46" t="s">
        <v>64</v>
      </c>
      <c r="D278" s="145" t="str">
        <f>D273</f>
        <v>OINVT</v>
      </c>
      <c r="E278" s="145" t="str">
        <f>E273</f>
        <v>OIT</v>
      </c>
      <c r="F278" s="46" t="s">
        <v>64</v>
      </c>
      <c r="G278" s="78" t="e">
        <f>G277*G276</f>
        <v>#DIV/0!</v>
      </c>
      <c r="H278" s="78" t="e">
        <f t="shared" ref="H278" si="513">H277*H276</f>
        <v>#DIV/0!</v>
      </c>
      <c r="I278" s="78" t="e">
        <f t="shared" ref="I278" si="514">I277*I276</f>
        <v>#DIV/0!</v>
      </c>
      <c r="J278" s="78" t="e">
        <f t="shared" ref="J278" si="515">J277*J276</f>
        <v>#DIV/0!</v>
      </c>
      <c r="K278" s="78">
        <f>K273</f>
        <v>0</v>
      </c>
      <c r="L278" s="78">
        <f t="shared" ref="L278" si="516">L277*L276</f>
        <v>0</v>
      </c>
      <c r="M278" s="78" t="e">
        <f t="shared" ref="M278" si="517">M277*M276</f>
        <v>#DIV/0!</v>
      </c>
      <c r="N278" s="78" t="e">
        <f t="shared" ref="N278" si="518">N277*N276</f>
        <v>#DIV/0!</v>
      </c>
      <c r="O278" s="78" t="e">
        <f t="shared" ref="O278" si="519">O277*O276</f>
        <v>#DIV/0!</v>
      </c>
      <c r="P278" s="78" t="e">
        <f t="shared" ref="P278" si="520">P277*P276</f>
        <v>#DIV/0!</v>
      </c>
      <c r="Q278" s="128" t="e">
        <f t="shared" ref="Q278:Q282" si="521">SUM(M278:P278)/4</f>
        <v>#DIV/0!</v>
      </c>
      <c r="R278" s="128" t="e">
        <f t="shared" ref="R278:R282" si="522">SUM(M278:Q278)</f>
        <v>#DIV/0!</v>
      </c>
    </row>
    <row r="279" spans="1:18" x14ac:dyDescent="0.3">
      <c r="A279" s="162" t="s">
        <v>383</v>
      </c>
      <c r="B279" s="39" t="s">
        <v>918</v>
      </c>
      <c r="C279" s="46" t="s">
        <v>64</v>
      </c>
      <c r="D279" s="145" t="str">
        <f>D273</f>
        <v>OINVT</v>
      </c>
      <c r="E279" s="145" t="str">
        <f>E273</f>
        <v>OIT</v>
      </c>
      <c r="F279" s="46" t="s">
        <v>64</v>
      </c>
      <c r="G279" s="78" t="e">
        <f>G275-G278</f>
        <v>#DIV/0!</v>
      </c>
      <c r="H279" s="78" t="e">
        <f t="shared" ref="H279" si="523">H275-H278</f>
        <v>#DIV/0!</v>
      </c>
      <c r="I279" s="78" t="e">
        <f t="shared" ref="I279" si="524">I275-I278</f>
        <v>#DIV/0!</v>
      </c>
      <c r="J279" s="78" t="e">
        <f t="shared" ref="J279" si="525">J275-J278</f>
        <v>#DIV/0!</v>
      </c>
      <c r="K279" s="78">
        <f>K273</f>
        <v>0</v>
      </c>
      <c r="L279" s="78">
        <f t="shared" ref="L279" si="526">L275-L278</f>
        <v>0</v>
      </c>
      <c r="M279" s="78" t="e">
        <f t="shared" ref="M279" si="527">M275-M278</f>
        <v>#DIV/0!</v>
      </c>
      <c r="N279" s="78" t="e">
        <f t="shared" ref="N279" si="528">N275-N278</f>
        <v>#DIV/0!</v>
      </c>
      <c r="O279" s="78" t="e">
        <f t="shared" ref="O279" si="529">O275-O278</f>
        <v>#DIV/0!</v>
      </c>
      <c r="P279" s="78" t="e">
        <f t="shared" ref="P279" si="530">P275-P278</f>
        <v>#DIV/0!</v>
      </c>
      <c r="Q279" s="128" t="e">
        <f t="shared" si="521"/>
        <v>#DIV/0!</v>
      </c>
      <c r="R279" s="128" t="e">
        <f t="shared" si="522"/>
        <v>#DIV/0!</v>
      </c>
    </row>
    <row r="280" spans="1:18" x14ac:dyDescent="0.3">
      <c r="A280" s="163"/>
      <c r="B280" s="164" t="s">
        <v>213</v>
      </c>
      <c r="C280" s="46"/>
      <c r="D280" s="46"/>
      <c r="E280" s="46"/>
      <c r="F280" s="46"/>
      <c r="G280" s="131"/>
      <c r="H280" s="131"/>
      <c r="I280" s="131"/>
      <c r="J280" s="131"/>
      <c r="K280" s="128"/>
      <c r="L280" s="131"/>
      <c r="M280" s="131"/>
      <c r="N280" s="131"/>
      <c r="O280" s="131"/>
      <c r="P280" s="131"/>
      <c r="Q280" s="128">
        <f t="shared" si="521"/>
        <v>0</v>
      </c>
      <c r="R280" s="128">
        <f t="shared" si="522"/>
        <v>0</v>
      </c>
    </row>
    <row r="281" spans="1:18" x14ac:dyDescent="0.3">
      <c r="A281" s="40"/>
      <c r="B281" s="39" t="s">
        <v>274</v>
      </c>
      <c r="C281" s="46"/>
      <c r="D281" s="46"/>
      <c r="E281" s="46"/>
      <c r="F281" s="46"/>
      <c r="G281" s="131"/>
      <c r="H281" s="131"/>
      <c r="I281" s="131"/>
      <c r="J281" s="131"/>
      <c r="K281" s="128"/>
      <c r="L281" s="131"/>
      <c r="M281" s="131"/>
      <c r="N281" s="131"/>
      <c r="O281" s="131"/>
      <c r="P281" s="131"/>
      <c r="Q281" s="128">
        <f t="shared" si="521"/>
        <v>0</v>
      </c>
      <c r="R281" s="128">
        <f t="shared" si="522"/>
        <v>0</v>
      </c>
    </row>
    <row r="282" spans="1:18" ht="40.799999999999997" x14ac:dyDescent="0.3">
      <c r="A282" s="40"/>
      <c r="B282" s="39" t="s">
        <v>275</v>
      </c>
      <c r="C282" s="46"/>
      <c r="D282" s="46"/>
      <c r="E282" s="46"/>
      <c r="F282" s="46"/>
      <c r="G282" s="131"/>
      <c r="H282" s="131"/>
      <c r="I282" s="131"/>
      <c r="J282" s="131"/>
      <c r="K282" s="128"/>
      <c r="L282" s="131"/>
      <c r="M282" s="131"/>
      <c r="N282" s="131"/>
      <c r="O282" s="131"/>
      <c r="P282" s="131"/>
      <c r="Q282" s="128">
        <f t="shared" si="521"/>
        <v>0</v>
      </c>
      <c r="R282" s="128">
        <f t="shared" si="522"/>
        <v>0</v>
      </c>
    </row>
    <row r="283" spans="1:18" ht="30.6" x14ac:dyDescent="0.3">
      <c r="A283" s="40" t="str">
        <f>'P1_Planirane količine VU '!$A$10</f>
        <v>O.Q.3.</v>
      </c>
      <c r="B283"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83" s="46"/>
      <c r="D283" s="46"/>
      <c r="E283" s="46"/>
      <c r="F283" s="46"/>
      <c r="G283" s="166" t="e">
        <f>'P1_Planirane količine VU '!$F$10</f>
        <v>#DIV/0!</v>
      </c>
      <c r="H283" s="166" t="e">
        <f>'P1_Planirane količine VU '!$G$10</f>
        <v>#DIV/0!</v>
      </c>
      <c r="I283" s="166" t="e">
        <f>'P1_Planirane količine VU '!$H$10</f>
        <v>#DIV/0!</v>
      </c>
      <c r="J283" s="166" t="e">
        <f>'P1_Planirane količine VU '!$I$10</f>
        <v>#DIV/0!</v>
      </c>
      <c r="K283" s="166">
        <f>'P1_Planirane količine VU '!$J$10</f>
        <v>0</v>
      </c>
      <c r="L283" s="166">
        <f>'P1_Planirane količine VU '!$K$10</f>
        <v>0</v>
      </c>
      <c r="M283" s="166" t="e">
        <f>'P1_Planirane količine VU '!$L$10</f>
        <v>#DIV/0!</v>
      </c>
      <c r="N283" s="166" t="e">
        <f>'P1_Planirane količine VU '!$M$10</f>
        <v>#DIV/0!</v>
      </c>
      <c r="O283" s="166" t="e">
        <f>'P1_Planirane količine VU '!$N$10</f>
        <v>#DIV/0!</v>
      </c>
      <c r="P283" s="166" t="e">
        <f>'P1_Planirane količine VU '!$O$10</f>
        <v>#DIV/0!</v>
      </c>
      <c r="Q283" s="166" t="e">
        <f>'P1_Planirane količine VU '!$P$10</f>
        <v>#DIV/0!</v>
      </c>
      <c r="R283" s="166" t="e">
        <f>'P1_Planirane količine VU '!$Q$10</f>
        <v>#DIV/0!</v>
      </c>
    </row>
    <row r="284" spans="1:18" ht="40.799999999999997" x14ac:dyDescent="0.3">
      <c r="A284" s="162" t="s">
        <v>382</v>
      </c>
      <c r="B284" s="39" t="s">
        <v>919</v>
      </c>
      <c r="C284" s="46" t="s">
        <v>64</v>
      </c>
      <c r="D284" s="145" t="str">
        <f>D273</f>
        <v>OINVT</v>
      </c>
      <c r="E284" s="145" t="str">
        <f>E273</f>
        <v>OIT</v>
      </c>
      <c r="F284" s="46" t="s">
        <v>64</v>
      </c>
      <c r="G284" s="78" t="e">
        <f>G283*G282</f>
        <v>#DIV/0!</v>
      </c>
      <c r="H284" s="78" t="e">
        <f t="shared" ref="H284" si="531">H283*H282</f>
        <v>#DIV/0!</v>
      </c>
      <c r="I284" s="78" t="e">
        <f t="shared" ref="I284" si="532">I283*I282</f>
        <v>#DIV/0!</v>
      </c>
      <c r="J284" s="78" t="e">
        <f t="shared" ref="J284" si="533">J283*J282</f>
        <v>#DIV/0!</v>
      </c>
      <c r="K284" s="46">
        <f>K273</f>
        <v>0</v>
      </c>
      <c r="L284" s="78">
        <f>L282*L283</f>
        <v>0</v>
      </c>
      <c r="M284" s="78" t="e">
        <f t="shared" ref="M284" si="534">M282*M283</f>
        <v>#DIV/0!</v>
      </c>
      <c r="N284" s="78" t="e">
        <f t="shared" ref="N284" si="535">N282*N283</f>
        <v>#DIV/0!</v>
      </c>
      <c r="O284" s="78" t="e">
        <f t="shared" ref="O284" si="536">O282*O283</f>
        <v>#DIV/0!</v>
      </c>
      <c r="P284" s="78" t="e">
        <f t="shared" ref="P284" si="537">P282*P283</f>
        <v>#DIV/0!</v>
      </c>
      <c r="Q284" s="128" t="e">
        <f t="shared" ref="Q284:Q291" si="538">SUM(M284:P284)/4</f>
        <v>#DIV/0!</v>
      </c>
      <c r="R284" s="128" t="e">
        <f t="shared" ref="R284:R291" si="539">SUM(M284:Q284)</f>
        <v>#DIV/0!</v>
      </c>
    </row>
    <row r="285" spans="1:18" ht="20.399999999999999" x14ac:dyDescent="0.3">
      <c r="A285" s="162" t="s">
        <v>384</v>
      </c>
      <c r="B285" s="39" t="s">
        <v>920</v>
      </c>
      <c r="C285" s="46" t="s">
        <v>64</v>
      </c>
      <c r="D285" s="145" t="str">
        <f>D273</f>
        <v>OINVT</v>
      </c>
      <c r="E285" s="145" t="str">
        <f>E273</f>
        <v>OIT</v>
      </c>
      <c r="F285" s="46" t="s">
        <v>64</v>
      </c>
      <c r="G285" s="78" t="e">
        <f>G281-G284</f>
        <v>#DIV/0!</v>
      </c>
      <c r="H285" s="78" t="e">
        <f t="shared" ref="H285" si="540">H281-H284</f>
        <v>#DIV/0!</v>
      </c>
      <c r="I285" s="78" t="e">
        <f t="shared" ref="I285" si="541">I281-I284</f>
        <v>#DIV/0!</v>
      </c>
      <c r="J285" s="78" t="e">
        <f t="shared" ref="J285" si="542">J281-J284</f>
        <v>#DIV/0!</v>
      </c>
      <c r="K285" s="46">
        <f>K273</f>
        <v>0</v>
      </c>
      <c r="L285" s="78">
        <f>L281-L284</f>
        <v>0</v>
      </c>
      <c r="M285" s="78" t="e">
        <f t="shared" ref="M285" si="543">M281-M284</f>
        <v>#DIV/0!</v>
      </c>
      <c r="N285" s="78" t="e">
        <f t="shared" ref="N285" si="544">N281-N284</f>
        <v>#DIV/0!</v>
      </c>
      <c r="O285" s="78" t="e">
        <f t="shared" ref="O285" si="545">O281-O284</f>
        <v>#DIV/0!</v>
      </c>
      <c r="P285" s="78" t="e">
        <f t="shared" ref="P285" si="546">P281-P284</f>
        <v>#DIV/0!</v>
      </c>
      <c r="Q285" s="128" t="e">
        <f t="shared" si="538"/>
        <v>#DIV/0!</v>
      </c>
      <c r="R285" s="128" t="e">
        <f t="shared" si="539"/>
        <v>#DIV/0!</v>
      </c>
    </row>
    <row r="286" spans="1:18" x14ac:dyDescent="0.3">
      <c r="A286" s="163"/>
      <c r="B286" s="164" t="s">
        <v>214</v>
      </c>
      <c r="C286" s="46"/>
      <c r="D286" s="46"/>
      <c r="E286" s="46"/>
      <c r="F286" s="46"/>
      <c r="G286" s="131"/>
      <c r="H286" s="131"/>
      <c r="I286" s="131"/>
      <c r="J286" s="131"/>
      <c r="K286" s="128"/>
      <c r="L286" s="131"/>
      <c r="M286" s="131"/>
      <c r="N286" s="131"/>
      <c r="O286" s="131"/>
      <c r="P286" s="131"/>
      <c r="Q286" s="128">
        <f t="shared" si="538"/>
        <v>0</v>
      </c>
      <c r="R286" s="128">
        <f t="shared" si="539"/>
        <v>0</v>
      </c>
    </row>
    <row r="287" spans="1:18" ht="20.399999999999999" x14ac:dyDescent="0.3">
      <c r="A287" s="162" t="s">
        <v>558</v>
      </c>
      <c r="B287" s="39" t="s">
        <v>276</v>
      </c>
      <c r="C287" s="46" t="s">
        <v>64</v>
      </c>
      <c r="D287" s="145" t="str">
        <f>D273</f>
        <v>OINVT</v>
      </c>
      <c r="E287" s="145" t="str">
        <f>E273</f>
        <v>OIT</v>
      </c>
      <c r="F287" s="46" t="s">
        <v>64</v>
      </c>
      <c r="G287" s="131"/>
      <c r="H287" s="131"/>
      <c r="I287" s="131"/>
      <c r="J287" s="131"/>
      <c r="K287" s="128">
        <f>K273</f>
        <v>0</v>
      </c>
      <c r="L287" s="131"/>
      <c r="M287" s="131"/>
      <c r="N287" s="131"/>
      <c r="O287" s="131"/>
      <c r="P287" s="131"/>
      <c r="Q287" s="128">
        <f t="shared" si="538"/>
        <v>0</v>
      </c>
      <c r="R287" s="128">
        <f t="shared" si="539"/>
        <v>0</v>
      </c>
    </row>
    <row r="288" spans="1:18" x14ac:dyDescent="0.3">
      <c r="A288" s="130" t="str">
        <f>'P2_Kategorizacija OPEX-a'!A52</f>
        <v>4.4.</v>
      </c>
      <c r="B288" s="39" t="str">
        <f>'P2_Kategorizacija OPEX-a'!B52</f>
        <v>Troškovi prijevoznih usluga</v>
      </c>
      <c r="C288" s="46" t="str">
        <f>'P2_Kategorizacija OPEX-a'!C52</f>
        <v>DA</v>
      </c>
      <c r="D288" s="145" t="str">
        <f>'P2_Kategorizacija OPEX-a'!D52</f>
        <v>OINVT</v>
      </c>
      <c r="E288" s="145" t="str">
        <f>'P2_Kategorizacija OPEX-a'!E52</f>
        <v>OIT</v>
      </c>
      <c r="F288" s="46" t="s">
        <v>64</v>
      </c>
      <c r="G288" s="131"/>
      <c r="H288" s="131"/>
      <c r="I288" s="131"/>
      <c r="J288" s="131"/>
      <c r="K288" s="128">
        <f>'P2_Kategorizacija OPEX-a'!F52</f>
        <v>0</v>
      </c>
      <c r="L288" s="131"/>
      <c r="M288" s="131"/>
      <c r="N288" s="131"/>
      <c r="O288" s="131"/>
      <c r="P288" s="131"/>
      <c r="Q288" s="128">
        <f t="shared" si="538"/>
        <v>0</v>
      </c>
      <c r="R288" s="128">
        <f t="shared" si="539"/>
        <v>0</v>
      </c>
    </row>
    <row r="289" spans="1:18" x14ac:dyDescent="0.3">
      <c r="A289" s="163"/>
      <c r="B289" s="164" t="s">
        <v>215</v>
      </c>
      <c r="C289" s="46"/>
      <c r="D289" s="46"/>
      <c r="E289" s="46"/>
      <c r="F289" s="46"/>
      <c r="G289" s="131"/>
      <c r="H289" s="131"/>
      <c r="I289" s="131"/>
      <c r="J289" s="131"/>
      <c r="K289" s="128"/>
      <c r="L289" s="131"/>
      <c r="M289" s="131"/>
      <c r="N289" s="131"/>
      <c r="O289" s="131"/>
      <c r="P289" s="131"/>
      <c r="Q289" s="128">
        <f t="shared" si="538"/>
        <v>0</v>
      </c>
      <c r="R289" s="128">
        <f t="shared" si="539"/>
        <v>0</v>
      </c>
    </row>
    <row r="290" spans="1:18" x14ac:dyDescent="0.3">
      <c r="A290" s="40"/>
      <c r="B290" s="39" t="s">
        <v>277</v>
      </c>
      <c r="C290" s="46"/>
      <c r="D290" s="46"/>
      <c r="E290" s="46"/>
      <c r="F290" s="46"/>
      <c r="G290" s="131"/>
      <c r="H290" s="131"/>
      <c r="I290" s="131"/>
      <c r="J290" s="131"/>
      <c r="K290" s="128"/>
      <c r="L290" s="131"/>
      <c r="M290" s="131"/>
      <c r="N290" s="131"/>
      <c r="O290" s="131"/>
      <c r="P290" s="131"/>
      <c r="Q290" s="128">
        <f t="shared" si="538"/>
        <v>0</v>
      </c>
      <c r="R290" s="128">
        <f t="shared" si="539"/>
        <v>0</v>
      </c>
    </row>
    <row r="291" spans="1:18" ht="20.399999999999999" x14ac:dyDescent="0.3">
      <c r="A291" s="40"/>
      <c r="B291" s="39" t="s">
        <v>708</v>
      </c>
      <c r="C291" s="46"/>
      <c r="D291" s="46"/>
      <c r="E291" s="46"/>
      <c r="F291" s="46"/>
      <c r="G291" s="131"/>
      <c r="H291" s="131"/>
      <c r="I291" s="131"/>
      <c r="J291" s="131"/>
      <c r="K291" s="128"/>
      <c r="L291" s="131"/>
      <c r="M291" s="131"/>
      <c r="N291" s="131"/>
      <c r="O291" s="131"/>
      <c r="P291" s="131"/>
      <c r="Q291" s="128">
        <f t="shared" si="538"/>
        <v>0</v>
      </c>
      <c r="R291" s="128">
        <f t="shared" si="539"/>
        <v>0</v>
      </c>
    </row>
    <row r="292" spans="1:18" ht="30.6" x14ac:dyDescent="0.3">
      <c r="A292" s="40" t="str">
        <f>'P1_Planirane količine VU '!$A$5</f>
        <v>V.Q.3.</v>
      </c>
      <c r="B292"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292" s="46"/>
      <c r="D292" s="46"/>
      <c r="E292" s="46"/>
      <c r="F292" s="46"/>
      <c r="G292" s="166" t="e">
        <f>'P1_Planirane količine VU '!$F$5</f>
        <v>#DIV/0!</v>
      </c>
      <c r="H292" s="166" t="e">
        <f>'P1_Planirane količine VU '!$G$5</f>
        <v>#DIV/0!</v>
      </c>
      <c r="I292" s="166" t="e">
        <f>'P1_Planirane količine VU '!$H$5</f>
        <v>#DIV/0!</v>
      </c>
      <c r="J292" s="166" t="e">
        <f>'P1_Planirane količine VU '!$I$5</f>
        <v>#DIV/0!</v>
      </c>
      <c r="K292" s="128">
        <f>'P1_Planirane količine VU '!$J$5</f>
        <v>0</v>
      </c>
      <c r="L292" s="166">
        <f>'P1_Planirane količine VU '!$K$5</f>
        <v>0</v>
      </c>
      <c r="M292" s="166" t="e">
        <f>'P1_Planirane količine VU '!$L$5</f>
        <v>#DIV/0!</v>
      </c>
      <c r="N292" s="166" t="e">
        <f>'P1_Planirane količine VU '!$M$5</f>
        <v>#DIV/0!</v>
      </c>
      <c r="O292" s="166" t="e">
        <f>'P1_Planirane količine VU '!$N$5</f>
        <v>#DIV/0!</v>
      </c>
      <c r="P292" s="166" t="e">
        <f>'P1_Planirane količine VU '!$O$5</f>
        <v>#DIV/0!</v>
      </c>
      <c r="Q292" s="166" t="e">
        <f>'P1_Planirane količine VU '!$P$5</f>
        <v>#DIV/0!</v>
      </c>
      <c r="R292" s="166" t="e">
        <f>'P1_Planirane količine VU '!$Q$5</f>
        <v>#DIV/0!</v>
      </c>
    </row>
    <row r="293" spans="1:18" x14ac:dyDescent="0.3">
      <c r="A293" s="162" t="s">
        <v>385</v>
      </c>
      <c r="B293" s="39" t="s">
        <v>921</v>
      </c>
      <c r="C293" s="46" t="s">
        <v>64</v>
      </c>
      <c r="D293" s="145" t="str">
        <f>D288</f>
        <v>OINVT</v>
      </c>
      <c r="E293" s="145" t="str">
        <f>E288</f>
        <v>OIT</v>
      </c>
      <c r="F293" s="46" t="s">
        <v>64</v>
      </c>
      <c r="G293" s="78" t="e">
        <f>G292*G291</f>
        <v>#DIV/0!</v>
      </c>
      <c r="H293" s="78" t="e">
        <f t="shared" ref="H293" si="547">H292*H291</f>
        <v>#DIV/0!</v>
      </c>
      <c r="I293" s="78" t="e">
        <f t="shared" ref="I293" si="548">I292*I291</f>
        <v>#DIV/0!</v>
      </c>
      <c r="J293" s="78" t="e">
        <f t="shared" ref="J293" si="549">J292*J291</f>
        <v>#DIV/0!</v>
      </c>
      <c r="K293" s="78">
        <f>K288</f>
        <v>0</v>
      </c>
      <c r="L293" s="78">
        <f t="shared" ref="L293" si="550">L292*L291</f>
        <v>0</v>
      </c>
      <c r="M293" s="78" t="e">
        <f t="shared" ref="M293" si="551">M292*M291</f>
        <v>#DIV/0!</v>
      </c>
      <c r="N293" s="78" t="e">
        <f t="shared" ref="N293" si="552">N292*N291</f>
        <v>#DIV/0!</v>
      </c>
      <c r="O293" s="78" t="e">
        <f t="shared" ref="O293" si="553">O292*O291</f>
        <v>#DIV/0!</v>
      </c>
      <c r="P293" s="78" t="e">
        <f t="shared" ref="P293" si="554">P292*P291</f>
        <v>#DIV/0!</v>
      </c>
      <c r="Q293" s="128" t="e">
        <f t="shared" ref="Q293:Q297" si="555">SUM(M293:P293)/4</f>
        <v>#DIV/0!</v>
      </c>
      <c r="R293" s="128" t="e">
        <f t="shared" ref="R293:R297" si="556">SUM(M293:Q293)</f>
        <v>#DIV/0!</v>
      </c>
    </row>
    <row r="294" spans="1:18" x14ac:dyDescent="0.3">
      <c r="A294" s="162" t="s">
        <v>387</v>
      </c>
      <c r="B294" s="39" t="s">
        <v>922</v>
      </c>
      <c r="C294" s="46" t="s">
        <v>64</v>
      </c>
      <c r="D294" s="145" t="str">
        <f>D288</f>
        <v>OINVT</v>
      </c>
      <c r="E294" s="145" t="str">
        <f>E288</f>
        <v>OIT</v>
      </c>
      <c r="F294" s="46" t="s">
        <v>64</v>
      </c>
      <c r="G294" s="78" t="e">
        <f>G290-G293</f>
        <v>#DIV/0!</v>
      </c>
      <c r="H294" s="78" t="e">
        <f t="shared" ref="H294" si="557">H290-H293</f>
        <v>#DIV/0!</v>
      </c>
      <c r="I294" s="78" t="e">
        <f t="shared" ref="I294" si="558">I290-I293</f>
        <v>#DIV/0!</v>
      </c>
      <c r="J294" s="78" t="e">
        <f t="shared" ref="J294" si="559">J290-J293</f>
        <v>#DIV/0!</v>
      </c>
      <c r="K294" s="78">
        <f>K288</f>
        <v>0</v>
      </c>
      <c r="L294" s="78">
        <f t="shared" ref="L294" si="560">L290-L293</f>
        <v>0</v>
      </c>
      <c r="M294" s="78" t="e">
        <f t="shared" ref="M294" si="561">M290-M293</f>
        <v>#DIV/0!</v>
      </c>
      <c r="N294" s="78" t="e">
        <f t="shared" ref="N294" si="562">N290-N293</f>
        <v>#DIV/0!</v>
      </c>
      <c r="O294" s="78" t="e">
        <f t="shared" ref="O294" si="563">O290-O293</f>
        <v>#DIV/0!</v>
      </c>
      <c r="P294" s="78" t="e">
        <f t="shared" ref="P294" si="564">P290-P293</f>
        <v>#DIV/0!</v>
      </c>
      <c r="Q294" s="128" t="e">
        <f t="shared" si="555"/>
        <v>#DIV/0!</v>
      </c>
      <c r="R294" s="128" t="e">
        <f t="shared" si="556"/>
        <v>#DIV/0!</v>
      </c>
    </row>
    <row r="295" spans="1:18" x14ac:dyDescent="0.3">
      <c r="A295" s="163"/>
      <c r="B295" s="164" t="s">
        <v>213</v>
      </c>
      <c r="C295" s="46"/>
      <c r="D295" s="46"/>
      <c r="E295" s="46"/>
      <c r="F295" s="46"/>
      <c r="G295" s="131"/>
      <c r="H295" s="131"/>
      <c r="I295" s="131"/>
      <c r="J295" s="131"/>
      <c r="K295" s="128"/>
      <c r="L295" s="131"/>
      <c r="M295" s="131"/>
      <c r="N295" s="131"/>
      <c r="O295" s="131"/>
      <c r="P295" s="131"/>
      <c r="Q295" s="128">
        <f t="shared" si="555"/>
        <v>0</v>
      </c>
      <c r="R295" s="128">
        <f t="shared" si="556"/>
        <v>0</v>
      </c>
    </row>
    <row r="296" spans="1:18" x14ac:dyDescent="0.3">
      <c r="A296" s="40"/>
      <c r="B296" s="39" t="s">
        <v>278</v>
      </c>
      <c r="C296" s="46"/>
      <c r="D296" s="46"/>
      <c r="E296" s="46"/>
      <c r="F296" s="46"/>
      <c r="G296" s="131"/>
      <c r="H296" s="131"/>
      <c r="I296" s="131"/>
      <c r="J296" s="131"/>
      <c r="K296" s="128"/>
      <c r="L296" s="131"/>
      <c r="M296" s="131"/>
      <c r="N296" s="131"/>
      <c r="O296" s="131"/>
      <c r="P296" s="131"/>
      <c r="Q296" s="128">
        <f t="shared" si="555"/>
        <v>0</v>
      </c>
      <c r="R296" s="128">
        <f t="shared" si="556"/>
        <v>0</v>
      </c>
    </row>
    <row r="297" spans="1:18" ht="40.799999999999997" x14ac:dyDescent="0.3">
      <c r="A297" s="40"/>
      <c r="B297" s="39" t="s">
        <v>279</v>
      </c>
      <c r="C297" s="46"/>
      <c r="D297" s="46"/>
      <c r="E297" s="46"/>
      <c r="F297" s="46"/>
      <c r="G297" s="131"/>
      <c r="H297" s="131"/>
      <c r="I297" s="131"/>
      <c r="J297" s="131"/>
      <c r="K297" s="128"/>
      <c r="L297" s="131"/>
      <c r="M297" s="131"/>
      <c r="N297" s="131"/>
      <c r="O297" s="131"/>
      <c r="P297" s="131"/>
      <c r="Q297" s="128">
        <f t="shared" si="555"/>
        <v>0</v>
      </c>
      <c r="R297" s="128">
        <f t="shared" si="556"/>
        <v>0</v>
      </c>
    </row>
    <row r="298" spans="1:18" ht="30.6" x14ac:dyDescent="0.3">
      <c r="A298" s="40" t="str">
        <f>'P1_Planirane količine VU '!$A$10</f>
        <v>O.Q.3.</v>
      </c>
      <c r="B298"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98" s="46"/>
      <c r="D298" s="46"/>
      <c r="E298" s="46"/>
      <c r="F298" s="46"/>
      <c r="G298" s="166" t="e">
        <f>'P1_Planirane količine VU '!$F$10</f>
        <v>#DIV/0!</v>
      </c>
      <c r="H298" s="166" t="e">
        <f>'P1_Planirane količine VU '!$G$10</f>
        <v>#DIV/0!</v>
      </c>
      <c r="I298" s="166" t="e">
        <f>'P1_Planirane količine VU '!$H$10</f>
        <v>#DIV/0!</v>
      </c>
      <c r="J298" s="166" t="e">
        <f>'P1_Planirane količine VU '!$I$10</f>
        <v>#DIV/0!</v>
      </c>
      <c r="K298" s="166">
        <f>'P1_Planirane količine VU '!$J$10</f>
        <v>0</v>
      </c>
      <c r="L298" s="166">
        <f>'P1_Planirane količine VU '!$K$10</f>
        <v>0</v>
      </c>
      <c r="M298" s="166" t="e">
        <f>'P1_Planirane količine VU '!$L$10</f>
        <v>#DIV/0!</v>
      </c>
      <c r="N298" s="166" t="e">
        <f>'P1_Planirane količine VU '!$M$10</f>
        <v>#DIV/0!</v>
      </c>
      <c r="O298" s="166" t="e">
        <f>'P1_Planirane količine VU '!$N$10</f>
        <v>#DIV/0!</v>
      </c>
      <c r="P298" s="166" t="e">
        <f>'P1_Planirane količine VU '!$O$10</f>
        <v>#DIV/0!</v>
      </c>
      <c r="Q298" s="166" t="e">
        <f>'P1_Planirane količine VU '!$P$10</f>
        <v>#DIV/0!</v>
      </c>
      <c r="R298" s="166" t="e">
        <f>'P1_Planirane količine VU '!$Q$10</f>
        <v>#DIV/0!</v>
      </c>
    </row>
    <row r="299" spans="1:18" ht="40.799999999999997" x14ac:dyDescent="0.3">
      <c r="A299" s="162" t="s">
        <v>386</v>
      </c>
      <c r="B299" s="39" t="s">
        <v>923</v>
      </c>
      <c r="C299" s="46" t="s">
        <v>64</v>
      </c>
      <c r="D299" s="145" t="str">
        <f>D288</f>
        <v>OINVT</v>
      </c>
      <c r="E299" s="145" t="str">
        <f>E288</f>
        <v>OIT</v>
      </c>
      <c r="F299" s="46" t="s">
        <v>64</v>
      </c>
      <c r="G299" s="78" t="e">
        <f>G298*G297</f>
        <v>#DIV/0!</v>
      </c>
      <c r="H299" s="78" t="e">
        <f t="shared" ref="H299" si="565">H298*H297</f>
        <v>#DIV/0!</v>
      </c>
      <c r="I299" s="78" t="e">
        <f t="shared" ref="I299" si="566">I298*I297</f>
        <v>#DIV/0!</v>
      </c>
      <c r="J299" s="78" t="e">
        <f t="shared" ref="J299" si="567">J298*J297</f>
        <v>#DIV/0!</v>
      </c>
      <c r="K299" s="46">
        <f>K288</f>
        <v>0</v>
      </c>
      <c r="L299" s="78">
        <f>L297*L298</f>
        <v>0</v>
      </c>
      <c r="M299" s="78" t="e">
        <f t="shared" ref="M299" si="568">M297*M298</f>
        <v>#DIV/0!</v>
      </c>
      <c r="N299" s="78" t="e">
        <f t="shared" ref="N299" si="569">N297*N298</f>
        <v>#DIV/0!</v>
      </c>
      <c r="O299" s="78" t="e">
        <f t="shared" ref="O299" si="570">O297*O298</f>
        <v>#DIV/0!</v>
      </c>
      <c r="P299" s="78" t="e">
        <f t="shared" ref="P299" si="571">P297*P298</f>
        <v>#DIV/0!</v>
      </c>
      <c r="Q299" s="128" t="e">
        <f t="shared" ref="Q299:Q333" si="572">SUM(M299:P299)/4</f>
        <v>#DIV/0!</v>
      </c>
      <c r="R299" s="128" t="e">
        <f t="shared" ref="R299:R333" si="573">SUM(M299:Q299)</f>
        <v>#DIV/0!</v>
      </c>
    </row>
    <row r="300" spans="1:18" ht="20.399999999999999" x14ac:dyDescent="0.3">
      <c r="A300" s="162" t="s">
        <v>388</v>
      </c>
      <c r="B300" s="39" t="s">
        <v>924</v>
      </c>
      <c r="C300" s="46" t="s">
        <v>64</v>
      </c>
      <c r="D300" s="145" t="str">
        <f>D288</f>
        <v>OINVT</v>
      </c>
      <c r="E300" s="145" t="str">
        <f>E288</f>
        <v>OIT</v>
      </c>
      <c r="F300" s="46" t="s">
        <v>64</v>
      </c>
      <c r="G300" s="78" t="e">
        <f>G296-G299</f>
        <v>#DIV/0!</v>
      </c>
      <c r="H300" s="78" t="e">
        <f t="shared" ref="H300" si="574">H296-H299</f>
        <v>#DIV/0!</v>
      </c>
      <c r="I300" s="78" t="e">
        <f t="shared" ref="I300" si="575">I296-I299</f>
        <v>#DIV/0!</v>
      </c>
      <c r="J300" s="78" t="e">
        <f t="shared" ref="J300" si="576">J296-J299</f>
        <v>#DIV/0!</v>
      </c>
      <c r="K300" s="46">
        <f>K288</f>
        <v>0</v>
      </c>
      <c r="L300" s="78">
        <f>L296-L299</f>
        <v>0</v>
      </c>
      <c r="M300" s="78" t="e">
        <f t="shared" ref="M300" si="577">M296-M299</f>
        <v>#DIV/0!</v>
      </c>
      <c r="N300" s="78" t="e">
        <f t="shared" ref="N300" si="578">N296-N299</f>
        <v>#DIV/0!</v>
      </c>
      <c r="O300" s="78" t="e">
        <f t="shared" ref="O300" si="579">O296-O299</f>
        <v>#DIV/0!</v>
      </c>
      <c r="P300" s="78" t="e">
        <f t="shared" ref="P300" si="580">P296-P299</f>
        <v>#DIV/0!</v>
      </c>
      <c r="Q300" s="128" t="e">
        <f t="shared" si="572"/>
        <v>#DIV/0!</v>
      </c>
      <c r="R300" s="128" t="e">
        <f t="shared" si="573"/>
        <v>#DIV/0!</v>
      </c>
    </row>
    <row r="301" spans="1:18" x14ac:dyDescent="0.3">
      <c r="A301" s="163"/>
      <c r="B301" s="164" t="s">
        <v>214</v>
      </c>
      <c r="C301" s="46"/>
      <c r="D301" s="46"/>
      <c r="E301" s="46"/>
      <c r="F301" s="46"/>
      <c r="G301" s="131"/>
      <c r="H301" s="131"/>
      <c r="I301" s="131"/>
      <c r="J301" s="131"/>
      <c r="K301" s="128"/>
      <c r="L301" s="131"/>
      <c r="M301" s="131"/>
      <c r="N301" s="131"/>
      <c r="O301" s="131"/>
      <c r="P301" s="131"/>
      <c r="Q301" s="128">
        <f t="shared" si="572"/>
        <v>0</v>
      </c>
      <c r="R301" s="128">
        <f t="shared" si="573"/>
        <v>0</v>
      </c>
    </row>
    <row r="302" spans="1:18" ht="20.399999999999999" x14ac:dyDescent="0.3">
      <c r="A302" s="162" t="s">
        <v>559</v>
      </c>
      <c r="B302" s="39" t="s">
        <v>280</v>
      </c>
      <c r="C302" s="46" t="s">
        <v>64</v>
      </c>
      <c r="D302" s="145" t="str">
        <f>D288</f>
        <v>OINVT</v>
      </c>
      <c r="E302" s="145" t="str">
        <f>E288</f>
        <v>OIT</v>
      </c>
      <c r="F302" s="46" t="s">
        <v>64</v>
      </c>
      <c r="G302" s="131"/>
      <c r="H302" s="131"/>
      <c r="I302" s="131"/>
      <c r="J302" s="131"/>
      <c r="K302" s="128">
        <f>K288</f>
        <v>0</v>
      </c>
      <c r="L302" s="131"/>
      <c r="M302" s="131"/>
      <c r="N302" s="131"/>
      <c r="O302" s="131"/>
      <c r="P302" s="131"/>
      <c r="Q302" s="128">
        <f t="shared" si="572"/>
        <v>0</v>
      </c>
      <c r="R302" s="128">
        <f t="shared" si="573"/>
        <v>0</v>
      </c>
    </row>
    <row r="303" spans="1:18" x14ac:dyDescent="0.3">
      <c r="A303" s="130" t="str">
        <f>'P2_Kategorizacija OPEX-a'!A53</f>
        <v>4.5.</v>
      </c>
      <c r="B303" s="39" t="str">
        <f>'P2_Kategorizacija OPEX-a'!B53</f>
        <v>Troškovi promidžbe u skladu s člankom 8. točkom 5. i člankom 12. točkom 10. Uredbe</v>
      </c>
      <c r="C303" s="46" t="str">
        <f>'P2_Kategorizacija OPEX-a'!C53</f>
        <v>DA</v>
      </c>
      <c r="D303" s="145" t="str">
        <f>'P2_Kategorizacija OPEX-a'!D53</f>
        <v>OINVT</v>
      </c>
      <c r="E303" s="46" t="str">
        <f>'P2_Kategorizacija OPEX-a'!E53</f>
        <v>PNIT</v>
      </c>
      <c r="F303" s="46" t="s">
        <v>64</v>
      </c>
      <c r="G303" s="131"/>
      <c r="H303" s="131"/>
      <c r="I303" s="131"/>
      <c r="J303" s="131"/>
      <c r="K303" s="128">
        <f>'P2_Kategorizacija OPEX-a'!F53</f>
        <v>0</v>
      </c>
      <c r="L303" s="131"/>
      <c r="M303" s="131"/>
      <c r="N303" s="131"/>
      <c r="O303" s="131"/>
      <c r="P303" s="131"/>
      <c r="Q303" s="128">
        <f t="shared" si="572"/>
        <v>0</v>
      </c>
      <c r="R303" s="128">
        <f t="shared" si="573"/>
        <v>0</v>
      </c>
    </row>
    <row r="304" spans="1:18" x14ac:dyDescent="0.3">
      <c r="A304" s="130" t="str">
        <f>'P2_Kategorizacija OPEX-a'!A54</f>
        <v>4.6.</v>
      </c>
      <c r="B304" s="39" t="str">
        <f>'P2_Kategorizacija OPEX-a'!B54</f>
        <v>Troškovi intelektualnih i osobnih usluga</v>
      </c>
      <c r="C304" s="46" t="str">
        <f>'P2_Kategorizacija OPEX-a'!C54</f>
        <v>DA</v>
      </c>
      <c r="D304" s="46" t="str">
        <f>'P2_Kategorizacija OPEX-a'!D54</f>
        <v>PNVT</v>
      </c>
      <c r="E304" s="46" t="str">
        <f>'P2_Kategorizacija OPEX-a'!E54</f>
        <v>PNIT</v>
      </c>
      <c r="F304" s="46" t="s">
        <v>64</v>
      </c>
      <c r="G304" s="131"/>
      <c r="H304" s="131"/>
      <c r="I304" s="131"/>
      <c r="J304" s="131"/>
      <c r="K304" s="128">
        <f>'P2_Kategorizacija OPEX-a'!F54</f>
        <v>0</v>
      </c>
      <c r="L304" s="131"/>
      <c r="M304" s="131"/>
      <c r="N304" s="131"/>
      <c r="O304" s="131"/>
      <c r="P304" s="131"/>
      <c r="Q304" s="128">
        <f t="shared" si="572"/>
        <v>0</v>
      </c>
      <c r="R304" s="128">
        <f t="shared" si="573"/>
        <v>0</v>
      </c>
    </row>
    <row r="305" spans="1:18" x14ac:dyDescent="0.3">
      <c r="A305" s="130" t="str">
        <f>'P2_Kategorizacija OPEX-a'!A55</f>
        <v>4.7.</v>
      </c>
      <c r="B305" s="39" t="str">
        <f>'P2_Kategorizacija OPEX-a'!B55</f>
        <v>Troškovi komunalnih i drugih infrastrukturnih usluga</v>
      </c>
      <c r="C305" s="46" t="str">
        <f>'P2_Kategorizacija OPEX-a'!C55</f>
        <v>DA</v>
      </c>
      <c r="D305" s="145" t="str">
        <f>'P2_Kategorizacija OPEX-a'!D55</f>
        <v>OINVT</v>
      </c>
      <c r="E305" s="46" t="str">
        <f>'P2_Kategorizacija OPEX-a'!E55</f>
        <v>PNIT</v>
      </c>
      <c r="F305" s="46" t="s">
        <v>64</v>
      </c>
      <c r="G305" s="131"/>
      <c r="H305" s="131"/>
      <c r="I305" s="131"/>
      <c r="J305" s="131"/>
      <c r="K305" s="128">
        <f>'P2_Kategorizacija OPEX-a'!F55</f>
        <v>0</v>
      </c>
      <c r="L305" s="131"/>
      <c r="M305" s="131"/>
      <c r="N305" s="131"/>
      <c r="O305" s="131"/>
      <c r="P305" s="131"/>
      <c r="Q305" s="128">
        <f t="shared" si="572"/>
        <v>0</v>
      </c>
      <c r="R305" s="128">
        <f t="shared" si="573"/>
        <v>0</v>
      </c>
    </row>
    <row r="306" spans="1:18" x14ac:dyDescent="0.3">
      <c r="A306" s="40" t="str">
        <f>'P2_Kategorizacija OPEX-a'!A56</f>
        <v>4.8.</v>
      </c>
      <c r="B306" s="39" t="str">
        <f>'P2_Kategorizacija OPEX-a'!B56</f>
        <v>Troškovi vanjskih usluga reprezentacije i troškove ostalih usluga</v>
      </c>
      <c r="C306" s="46"/>
      <c r="D306" s="46"/>
      <c r="E306" s="46"/>
      <c r="F306" s="46"/>
      <c r="G306" s="131"/>
      <c r="H306" s="131"/>
      <c r="I306" s="131"/>
      <c r="J306" s="131"/>
      <c r="K306" s="128"/>
      <c r="L306" s="131"/>
      <c r="M306" s="131"/>
      <c r="N306" s="131"/>
      <c r="O306" s="131"/>
      <c r="P306" s="131"/>
      <c r="Q306" s="128">
        <f t="shared" si="572"/>
        <v>0</v>
      </c>
      <c r="R306" s="128">
        <f t="shared" si="573"/>
        <v>0</v>
      </c>
    </row>
    <row r="307" spans="1:18" ht="20.399999999999999" x14ac:dyDescent="0.3">
      <c r="A307" s="40" t="str">
        <f>'P2_Kategorizacija OPEX-a'!A57</f>
        <v>4.8.1.</v>
      </c>
      <c r="B307" s="39" t="str">
        <f>'P2_Kategorizacija OPEX-a'!B57</f>
        <v>Troškovi vanjskih usluga reprezentacije i troškovi ostalih usluga iznad visine porezno priznatog rashoda, u skladu s propisima o porezu na dobit</v>
      </c>
      <c r="C307" s="46"/>
      <c r="D307" s="46"/>
      <c r="E307" s="46"/>
      <c r="F307" s="46"/>
      <c r="G307" s="131"/>
      <c r="H307" s="131"/>
      <c r="I307" s="131"/>
      <c r="J307" s="131"/>
      <c r="K307" s="128"/>
      <c r="L307" s="131"/>
      <c r="M307" s="131"/>
      <c r="N307" s="131"/>
      <c r="O307" s="131"/>
      <c r="P307" s="131"/>
      <c r="Q307" s="128">
        <f t="shared" si="572"/>
        <v>0</v>
      </c>
      <c r="R307" s="128">
        <f t="shared" si="573"/>
        <v>0</v>
      </c>
    </row>
    <row r="308" spans="1:18" ht="20.399999999999999" x14ac:dyDescent="0.3">
      <c r="A308" s="130" t="str">
        <f>'P2_Kategorizacija OPEX-a'!A58</f>
        <v>4.8.2.</v>
      </c>
      <c r="B308" s="39" t="str">
        <f>'P2_Kategorizacija OPEX-a'!B58</f>
        <v>Troškovi vanjskih usluga reprezentacije i troškovi ostalih usluga do visine porezno priznatog rashoda, u skladu s propisima o porezu na dobit</v>
      </c>
      <c r="C308" s="46" t="str">
        <f>'P2_Kategorizacija OPEX-a'!C58</f>
        <v>DA</v>
      </c>
      <c r="D308" s="46" t="str">
        <f>'P2_Kategorizacija OPEX-a'!D58</f>
        <v>PNVT</v>
      </c>
      <c r="E308" s="46" t="str">
        <f>'P2_Kategorizacija OPEX-a'!E58</f>
        <v>PNIT</v>
      </c>
      <c r="F308" s="46" t="s">
        <v>64</v>
      </c>
      <c r="G308" s="131"/>
      <c r="H308" s="131"/>
      <c r="I308" s="131"/>
      <c r="J308" s="131"/>
      <c r="K308" s="46">
        <f>'P2_Kategorizacija OPEX-a'!F58</f>
        <v>0</v>
      </c>
      <c r="L308" s="131"/>
      <c r="M308" s="131"/>
      <c r="N308" s="131"/>
      <c r="O308" s="131"/>
      <c r="P308" s="131"/>
      <c r="Q308" s="128">
        <f t="shared" si="572"/>
        <v>0</v>
      </c>
      <c r="R308" s="128">
        <f t="shared" si="573"/>
        <v>0</v>
      </c>
    </row>
    <row r="309" spans="1:18" ht="20.399999999999999" x14ac:dyDescent="0.3">
      <c r="A309" s="130" t="str">
        <f>'P2_Kategorizacija OPEX-a'!A59</f>
        <v>4.9.</v>
      </c>
      <c r="B309" s="39" t="str">
        <f>'P2_Kategorizacija OPEX-a'!B59</f>
        <v xml:space="preserve">Troškovi nabave posebnih isporuka vode iz članka 47. te članaka 50. do 53. Zakona (ovo je isključivo cijena koju JIVU kao primatelj usluge plaća drugom JIVU kao pružatelju usluge) </v>
      </c>
      <c r="C309" s="46"/>
      <c r="D309" s="46" t="str">
        <f>'P2_Kategorizacija OPEX-a'!D59</f>
        <v>PIVT</v>
      </c>
      <c r="E309" s="46" t="str">
        <f>'P2_Kategorizacija OPEX-a'!E59</f>
        <v>PIT</v>
      </c>
      <c r="F309" s="46" t="s">
        <v>64</v>
      </c>
      <c r="G309" s="131"/>
      <c r="H309" s="131"/>
      <c r="I309" s="131"/>
      <c r="J309" s="131"/>
      <c r="K309" s="46">
        <f>'P2_Kategorizacija OPEX-a'!F59</f>
        <v>0</v>
      </c>
      <c r="L309" s="131"/>
      <c r="M309" s="131"/>
      <c r="N309" s="131"/>
      <c r="O309" s="131"/>
      <c r="P309" s="131"/>
      <c r="Q309" s="128">
        <f t="shared" si="572"/>
        <v>0</v>
      </c>
      <c r="R309" s="128">
        <f t="shared" si="573"/>
        <v>0</v>
      </c>
    </row>
    <row r="310" spans="1:18" x14ac:dyDescent="0.3">
      <c r="A310" s="163"/>
      <c r="B310" s="164" t="s">
        <v>215</v>
      </c>
      <c r="C310" s="46"/>
      <c r="D310" s="46"/>
      <c r="E310" s="46"/>
      <c r="F310" s="46"/>
      <c r="G310" s="131"/>
      <c r="H310" s="131"/>
      <c r="I310" s="131"/>
      <c r="J310" s="131"/>
      <c r="K310" s="128"/>
      <c r="L310" s="131"/>
      <c r="M310" s="131"/>
      <c r="N310" s="131"/>
      <c r="O310" s="131"/>
      <c r="P310" s="131"/>
      <c r="Q310" s="128">
        <f>SUM(M310:P310)/4</f>
        <v>0</v>
      </c>
      <c r="R310" s="128">
        <f>SUM(M310:Q310)</f>
        <v>0</v>
      </c>
    </row>
    <row r="311" spans="1:18" ht="30.6" x14ac:dyDescent="0.3">
      <c r="A311" s="40" t="s">
        <v>176</v>
      </c>
      <c r="B311" s="39" t="s">
        <v>799</v>
      </c>
      <c r="C311" s="46"/>
      <c r="D311" s="46"/>
      <c r="E311" s="46"/>
      <c r="F311" s="46"/>
      <c r="G311" s="131"/>
      <c r="H311" s="131"/>
      <c r="I311" s="131"/>
      <c r="J311" s="131"/>
      <c r="K311" s="128"/>
      <c r="L311" s="131"/>
      <c r="M311" s="131"/>
      <c r="N311" s="131"/>
      <c r="O311" s="131"/>
      <c r="P311" s="131"/>
      <c r="Q311" s="128"/>
      <c r="R311" s="128"/>
    </row>
    <row r="312" spans="1:18" ht="40.799999999999997" x14ac:dyDescent="0.3">
      <c r="A312" s="40"/>
      <c r="B312" s="39" t="s">
        <v>798</v>
      </c>
      <c r="C312" s="46"/>
      <c r="D312" s="46"/>
      <c r="E312" s="46"/>
      <c r="F312" s="46"/>
      <c r="G312" s="131"/>
      <c r="H312" s="131"/>
      <c r="I312" s="131"/>
      <c r="J312" s="131"/>
      <c r="K312" s="128"/>
      <c r="L312" s="131"/>
      <c r="M312" s="131"/>
      <c r="N312" s="131"/>
      <c r="O312" s="131"/>
      <c r="P312" s="131"/>
      <c r="Q312" s="128">
        <f t="shared" ref="Q312" si="581">SUM(M312:P312)/4</f>
        <v>0</v>
      </c>
      <c r="R312" s="128">
        <f t="shared" ref="R312" si="582">SUM(M312:Q312)</f>
        <v>0</v>
      </c>
    </row>
    <row r="313" spans="1:18" ht="30.6" x14ac:dyDescent="0.3">
      <c r="A313" s="40" t="str">
        <f>'P1_Planirane količine VU '!$A$5</f>
        <v>V.Q.3.</v>
      </c>
      <c r="B313"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13" s="46"/>
      <c r="D313" s="46"/>
      <c r="E313" s="46"/>
      <c r="F313" s="46"/>
      <c r="G313" s="166" t="e">
        <f>'P1_Planirane količine VU '!$F$5</f>
        <v>#DIV/0!</v>
      </c>
      <c r="H313" s="166" t="e">
        <f>'P1_Planirane količine VU '!$G$5</f>
        <v>#DIV/0!</v>
      </c>
      <c r="I313" s="166" t="e">
        <f>'P1_Planirane količine VU '!$H$5</f>
        <v>#DIV/0!</v>
      </c>
      <c r="J313" s="166" t="e">
        <f>'P1_Planirane količine VU '!$I$5</f>
        <v>#DIV/0!</v>
      </c>
      <c r="K313" s="168">
        <f>'P1_Planirane količine VU '!$J$5</f>
        <v>0</v>
      </c>
      <c r="L313" s="166">
        <f>'P1_Planirane količine VU '!$K$5</f>
        <v>0</v>
      </c>
      <c r="M313" s="166" t="e">
        <f>'P1_Planirane količine VU '!$L$5</f>
        <v>#DIV/0!</v>
      </c>
      <c r="N313" s="166" t="e">
        <f>'P1_Planirane količine VU '!$M$5</f>
        <v>#DIV/0!</v>
      </c>
      <c r="O313" s="166" t="e">
        <f>'P1_Planirane količine VU '!$N$5</f>
        <v>#DIV/0!</v>
      </c>
      <c r="P313" s="166" t="e">
        <f>'P1_Planirane količine VU '!$O$5</f>
        <v>#DIV/0!</v>
      </c>
      <c r="Q313" s="166" t="e">
        <f>'P1_Planirane količine VU '!$P$5</f>
        <v>#DIV/0!</v>
      </c>
      <c r="R313" s="166" t="e">
        <f>'P1_Planirane količine VU '!$Q$5</f>
        <v>#DIV/0!</v>
      </c>
    </row>
    <row r="314" spans="1:18" ht="40.799999999999997" x14ac:dyDescent="0.3">
      <c r="A314" s="162" t="s">
        <v>802</v>
      </c>
      <c r="B314" s="39" t="s">
        <v>925</v>
      </c>
      <c r="C314" s="46" t="s">
        <v>64</v>
      </c>
      <c r="D314" s="145" t="str">
        <f>D309</f>
        <v>PIVT</v>
      </c>
      <c r="E314" s="145" t="str">
        <f>E309</f>
        <v>PIT</v>
      </c>
      <c r="F314" s="46" t="s">
        <v>64</v>
      </c>
      <c r="G314" s="78" t="e">
        <f>G313*G312</f>
        <v>#DIV/0!</v>
      </c>
      <c r="H314" s="78" t="e">
        <f t="shared" ref="H314:J314" si="583">H313*H312</f>
        <v>#DIV/0!</v>
      </c>
      <c r="I314" s="78" t="e">
        <f t="shared" si="583"/>
        <v>#DIV/0!</v>
      </c>
      <c r="J314" s="78" t="e">
        <f t="shared" si="583"/>
        <v>#DIV/0!</v>
      </c>
      <c r="K314" s="78">
        <f>K309</f>
        <v>0</v>
      </c>
      <c r="L314" s="78">
        <f t="shared" ref="L314:P314" si="584">L313*L312</f>
        <v>0</v>
      </c>
      <c r="M314" s="78" t="e">
        <f t="shared" si="584"/>
        <v>#DIV/0!</v>
      </c>
      <c r="N314" s="78" t="e">
        <f t="shared" si="584"/>
        <v>#DIV/0!</v>
      </c>
      <c r="O314" s="78" t="e">
        <f t="shared" si="584"/>
        <v>#DIV/0!</v>
      </c>
      <c r="P314" s="78" t="e">
        <f t="shared" si="584"/>
        <v>#DIV/0!</v>
      </c>
      <c r="Q314" s="128" t="e">
        <f t="shared" ref="Q314" si="585">SUM(M314:P314)/4</f>
        <v>#DIV/0!</v>
      </c>
      <c r="R314" s="128" t="e">
        <f t="shared" ref="R314" si="586">SUM(M314:Q314)</f>
        <v>#DIV/0!</v>
      </c>
    </row>
    <row r="315" spans="1:18" ht="40.799999999999997" x14ac:dyDescent="0.3">
      <c r="A315" s="162" t="s">
        <v>803</v>
      </c>
      <c r="B315" s="39" t="s">
        <v>926</v>
      </c>
      <c r="C315" s="46" t="s">
        <v>64</v>
      </c>
      <c r="D315" s="145" t="str">
        <f>D309</f>
        <v>PIVT</v>
      </c>
      <c r="E315" s="145" t="str">
        <f>E309</f>
        <v>PIT</v>
      </c>
      <c r="F315" s="46" t="s">
        <v>64</v>
      </c>
      <c r="G315" s="78" t="e">
        <f>G311-G314</f>
        <v>#DIV/0!</v>
      </c>
      <c r="H315" s="78" t="e">
        <f t="shared" ref="H315:J315" si="587">H311-H314</f>
        <v>#DIV/0!</v>
      </c>
      <c r="I315" s="78" t="e">
        <f t="shared" si="587"/>
        <v>#DIV/0!</v>
      </c>
      <c r="J315" s="78" t="e">
        <f t="shared" si="587"/>
        <v>#DIV/0!</v>
      </c>
      <c r="K315" s="78">
        <f>K309</f>
        <v>0</v>
      </c>
      <c r="L315" s="78">
        <f t="shared" ref="L315" si="588">L311-L314</f>
        <v>0</v>
      </c>
      <c r="M315" s="78" t="e">
        <f t="shared" ref="M315" si="589">M311-M314</f>
        <v>#DIV/0!</v>
      </c>
      <c r="N315" s="78" t="e">
        <f t="shared" ref="N315" si="590">N311-N314</f>
        <v>#DIV/0!</v>
      </c>
      <c r="O315" s="78" t="e">
        <f t="shared" ref="O315" si="591">O311-O314</f>
        <v>#DIV/0!</v>
      </c>
      <c r="P315" s="78" t="e">
        <f t="shared" ref="P315" si="592">P311-P314</f>
        <v>#DIV/0!</v>
      </c>
      <c r="Q315" s="128" t="e">
        <f t="shared" ref="Q315" si="593">SUM(M315:P315)/4</f>
        <v>#DIV/0!</v>
      </c>
      <c r="R315" s="128" t="e">
        <f t="shared" ref="R315" si="594">SUM(M315:Q315)</f>
        <v>#DIV/0!</v>
      </c>
    </row>
    <row r="316" spans="1:18" x14ac:dyDescent="0.3">
      <c r="A316" s="163"/>
      <c r="B316" s="164" t="s">
        <v>213</v>
      </c>
      <c r="C316" s="46"/>
      <c r="D316" s="46"/>
      <c r="E316" s="46"/>
      <c r="F316" s="46"/>
      <c r="G316" s="131"/>
      <c r="H316" s="131"/>
      <c r="I316" s="131"/>
      <c r="J316" s="131"/>
      <c r="K316" s="128"/>
      <c r="L316" s="131"/>
      <c r="M316" s="131"/>
      <c r="N316" s="131"/>
      <c r="O316" s="131"/>
      <c r="P316" s="131"/>
      <c r="Q316" s="128">
        <f t="shared" ref="Q316:Q318" si="595">SUM(M316:P316)/4</f>
        <v>0</v>
      </c>
      <c r="R316" s="128">
        <f t="shared" ref="R316:R318" si="596">SUM(M316:Q316)</f>
        <v>0</v>
      </c>
    </row>
    <row r="317" spans="1:18" ht="30.6" x14ac:dyDescent="0.3">
      <c r="A317" s="40" t="s">
        <v>177</v>
      </c>
      <c r="B317" s="39" t="s">
        <v>800</v>
      </c>
      <c r="C317" s="46"/>
      <c r="D317" s="46"/>
      <c r="E317" s="46"/>
      <c r="F317" s="46"/>
      <c r="G317" s="131"/>
      <c r="H317" s="131"/>
      <c r="I317" s="131"/>
      <c r="J317" s="131"/>
      <c r="K317" s="128"/>
      <c r="L317" s="131"/>
      <c r="M317" s="131"/>
      <c r="N317" s="131"/>
      <c r="O317" s="131"/>
      <c r="P317" s="131"/>
      <c r="Q317" s="128">
        <f t="shared" si="595"/>
        <v>0</v>
      </c>
      <c r="R317" s="128">
        <f t="shared" si="596"/>
        <v>0</v>
      </c>
    </row>
    <row r="318" spans="1:18" ht="30.6" x14ac:dyDescent="0.3">
      <c r="A318" s="40"/>
      <c r="B318" s="39" t="s">
        <v>801</v>
      </c>
      <c r="C318" s="46"/>
      <c r="D318" s="46"/>
      <c r="E318" s="46"/>
      <c r="F318" s="46"/>
      <c r="G318" s="131"/>
      <c r="H318" s="131"/>
      <c r="I318" s="131"/>
      <c r="J318" s="131"/>
      <c r="K318" s="128"/>
      <c r="L318" s="131"/>
      <c r="M318" s="131"/>
      <c r="N318" s="131"/>
      <c r="O318" s="131"/>
      <c r="P318" s="131"/>
      <c r="Q318" s="128">
        <f t="shared" si="595"/>
        <v>0</v>
      </c>
      <c r="R318" s="128">
        <f t="shared" si="596"/>
        <v>0</v>
      </c>
    </row>
    <row r="319" spans="1:18" ht="30.6" x14ac:dyDescent="0.3">
      <c r="A319" s="40" t="str">
        <f>'P1_Planirane količine VU '!$A$10</f>
        <v>O.Q.3.</v>
      </c>
      <c r="B319"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19" s="46"/>
      <c r="D319" s="46"/>
      <c r="E319" s="46"/>
      <c r="F319" s="46"/>
      <c r="G319" s="166" t="e">
        <f>'P1_Planirane količine VU '!$F$10</f>
        <v>#DIV/0!</v>
      </c>
      <c r="H319" s="166" t="e">
        <f>'P1_Planirane količine VU '!$G$10</f>
        <v>#DIV/0!</v>
      </c>
      <c r="I319" s="166" t="e">
        <f>'P1_Planirane količine VU '!$H$10</f>
        <v>#DIV/0!</v>
      </c>
      <c r="J319" s="166" t="e">
        <f>'P1_Planirane količine VU '!$I$10</f>
        <v>#DIV/0!</v>
      </c>
      <c r="K319" s="166">
        <f>'P1_Planirane količine VU '!$J$10</f>
        <v>0</v>
      </c>
      <c r="L319" s="166">
        <f>'P1_Planirane količine VU '!$K$10</f>
        <v>0</v>
      </c>
      <c r="M319" s="166" t="e">
        <f>'P1_Planirane količine VU '!$L$10</f>
        <v>#DIV/0!</v>
      </c>
      <c r="N319" s="166" t="e">
        <f>'P1_Planirane količine VU '!$M$10</f>
        <v>#DIV/0!</v>
      </c>
      <c r="O319" s="166" t="e">
        <f>'P1_Planirane količine VU '!$N$10</f>
        <v>#DIV/0!</v>
      </c>
      <c r="P319" s="166" t="e">
        <f>'P1_Planirane količine VU '!$O$10</f>
        <v>#DIV/0!</v>
      </c>
      <c r="Q319" s="166" t="e">
        <f>'P1_Planirane količine VU '!$P$10</f>
        <v>#DIV/0!</v>
      </c>
      <c r="R319" s="166" t="e">
        <f>'P1_Planirane količine VU '!$Q$10</f>
        <v>#DIV/0!</v>
      </c>
    </row>
    <row r="320" spans="1:18" ht="40.799999999999997" x14ac:dyDescent="0.3">
      <c r="A320" s="162" t="s">
        <v>804</v>
      </c>
      <c r="B320" s="39" t="s">
        <v>927</v>
      </c>
      <c r="C320" s="46" t="s">
        <v>64</v>
      </c>
      <c r="D320" s="145" t="str">
        <f>D309</f>
        <v>PIVT</v>
      </c>
      <c r="E320" s="145" t="str">
        <f>E309</f>
        <v>PIT</v>
      </c>
      <c r="F320" s="46" t="s">
        <v>64</v>
      </c>
      <c r="G320" s="78" t="e">
        <f>G319*G318</f>
        <v>#DIV/0!</v>
      </c>
      <c r="H320" s="78" t="e">
        <f>H319*H318</f>
        <v>#DIV/0!</v>
      </c>
      <c r="I320" s="78" t="e">
        <f t="shared" ref="I320:J320" si="597">I319*I318</f>
        <v>#DIV/0!</v>
      </c>
      <c r="J320" s="78" t="e">
        <f t="shared" si="597"/>
        <v>#DIV/0!</v>
      </c>
      <c r="K320" s="46">
        <f>K309</f>
        <v>0</v>
      </c>
      <c r="L320" s="78">
        <f>L318*L319</f>
        <v>0</v>
      </c>
      <c r="M320" s="78" t="e">
        <f t="shared" ref="M320:P320" si="598">M318*M319</f>
        <v>#DIV/0!</v>
      </c>
      <c r="N320" s="78" t="e">
        <f t="shared" si="598"/>
        <v>#DIV/0!</v>
      </c>
      <c r="O320" s="78" t="e">
        <f t="shared" si="598"/>
        <v>#DIV/0!</v>
      </c>
      <c r="P320" s="78" t="e">
        <f t="shared" si="598"/>
        <v>#DIV/0!</v>
      </c>
      <c r="Q320" s="128" t="e">
        <f t="shared" ref="Q320:Q323" si="599">SUM(M320:P320)/4</f>
        <v>#DIV/0!</v>
      </c>
      <c r="R320" s="128" t="e">
        <f t="shared" ref="R320:R323" si="600">SUM(M320:Q320)</f>
        <v>#DIV/0!</v>
      </c>
    </row>
    <row r="321" spans="1:18" ht="51" x14ac:dyDescent="0.3">
      <c r="A321" s="162" t="s">
        <v>805</v>
      </c>
      <c r="B321" s="39" t="s">
        <v>928</v>
      </c>
      <c r="C321" s="46" t="s">
        <v>64</v>
      </c>
      <c r="D321" s="145" t="str">
        <f>D309</f>
        <v>PIVT</v>
      </c>
      <c r="E321" s="145" t="str">
        <f>E309</f>
        <v>PIT</v>
      </c>
      <c r="F321" s="46" t="s">
        <v>64</v>
      </c>
      <c r="G321" s="78" t="e">
        <f>G317-G320</f>
        <v>#DIV/0!</v>
      </c>
      <c r="H321" s="78" t="e">
        <f t="shared" ref="H321:J321" si="601">H317-H320</f>
        <v>#DIV/0!</v>
      </c>
      <c r="I321" s="78" t="e">
        <f t="shared" si="601"/>
        <v>#DIV/0!</v>
      </c>
      <c r="J321" s="78" t="e">
        <f t="shared" si="601"/>
        <v>#DIV/0!</v>
      </c>
      <c r="K321" s="46">
        <f>K310</f>
        <v>0</v>
      </c>
      <c r="L321" s="78">
        <f>L317-L320</f>
        <v>0</v>
      </c>
      <c r="M321" s="78" t="e">
        <f t="shared" ref="M321:P321" si="602">M317-M320</f>
        <v>#DIV/0!</v>
      </c>
      <c r="N321" s="78" t="e">
        <f t="shared" si="602"/>
        <v>#DIV/0!</v>
      </c>
      <c r="O321" s="78" t="e">
        <f t="shared" si="602"/>
        <v>#DIV/0!</v>
      </c>
      <c r="P321" s="78" t="e">
        <f t="shared" si="602"/>
        <v>#DIV/0!</v>
      </c>
      <c r="Q321" s="128" t="e">
        <f t="shared" si="599"/>
        <v>#DIV/0!</v>
      </c>
      <c r="R321" s="128" t="e">
        <f t="shared" si="600"/>
        <v>#DIV/0!</v>
      </c>
    </row>
    <row r="322" spans="1:18" x14ac:dyDescent="0.3">
      <c r="A322" s="163"/>
      <c r="B322" s="164" t="s">
        <v>214</v>
      </c>
      <c r="C322" s="46"/>
      <c r="D322" s="46"/>
      <c r="E322" s="46"/>
      <c r="F322" s="46"/>
      <c r="G322" s="131"/>
      <c r="H322" s="131"/>
      <c r="I322" s="131"/>
      <c r="J322" s="131"/>
      <c r="K322" s="128"/>
      <c r="L322" s="131"/>
      <c r="M322" s="131"/>
      <c r="N322" s="131"/>
      <c r="O322" s="131"/>
      <c r="P322" s="131"/>
      <c r="Q322" s="128">
        <f t="shared" si="599"/>
        <v>0</v>
      </c>
      <c r="R322" s="128">
        <f t="shared" si="600"/>
        <v>0</v>
      </c>
    </row>
    <row r="323" spans="1:18" ht="30.6" x14ac:dyDescent="0.3">
      <c r="A323" s="162" t="s">
        <v>806</v>
      </c>
      <c r="B323" s="39" t="s">
        <v>807</v>
      </c>
      <c r="C323" s="46" t="s">
        <v>64</v>
      </c>
      <c r="D323" s="145" t="str">
        <f>D309</f>
        <v>PIVT</v>
      </c>
      <c r="E323" s="145" t="str">
        <f>E309</f>
        <v>PIT</v>
      </c>
      <c r="F323" s="46" t="s">
        <v>64</v>
      </c>
      <c r="G323" s="131"/>
      <c r="H323" s="131"/>
      <c r="I323" s="131"/>
      <c r="J323" s="131"/>
      <c r="K323" s="128">
        <f>K309</f>
        <v>0</v>
      </c>
      <c r="L323" s="131"/>
      <c r="M323" s="131"/>
      <c r="N323" s="131"/>
      <c r="O323" s="131"/>
      <c r="P323" s="131"/>
      <c r="Q323" s="128">
        <f t="shared" si="599"/>
        <v>0</v>
      </c>
      <c r="R323" s="128">
        <f t="shared" si="600"/>
        <v>0</v>
      </c>
    </row>
    <row r="324" spans="1:18" ht="61.2" x14ac:dyDescent="0.3">
      <c r="A324" s="130" t="str">
        <f>'P2_Kategorizacija OPEX-a'!A60</f>
        <v>4.10.</v>
      </c>
      <c r="B324" s="39" t="str">
        <f>'P2_Kategorizacija OPEX-a'!B60</f>
        <v>Troškovi usluga autocisterne (Ako je JIVU proglasio punjenje spremnika korisnika vodnih usluga javnom vodoopskrbom, u skladu s čl. 58. st.1. Zakona o vodnim uslugama, a sam to ne čini, nego koristi uslugu vanjskog ugovaratelja, onda je cijena vanjskog ugovaratelja trošak za JIVU, ali samo pod uvjetom da se cijena podmiruje prema čl. 48. st.2. podstavak 1. Zakona o vodnim uslugama i ulazi u obračun cijene vodnih usluga. Ako se cijena podmiruje prema čl. čl. 48. st.2. podstavak 2. Zakona o vodnim uslugama onda ne ulazi u obračun cijene vodnih usluga)</v>
      </c>
      <c r="C324" s="46" t="s">
        <v>64</v>
      </c>
      <c r="D324" s="46" t="str">
        <f>'P2_Kategorizacija OPEX-a'!D60</f>
        <v>PIVT</v>
      </c>
      <c r="E324" s="46" t="str">
        <f>'P2_Kategorizacija OPEX-a'!E60</f>
        <v>PNIT</v>
      </c>
      <c r="F324" s="46" t="s">
        <v>64</v>
      </c>
      <c r="G324" s="131"/>
      <c r="H324" s="131"/>
      <c r="I324" s="131"/>
      <c r="J324" s="131"/>
      <c r="K324" s="128">
        <f>'P2_Kategorizacija OPEX-a'!F60</f>
        <v>0</v>
      </c>
      <c r="L324" s="131"/>
      <c r="M324" s="131"/>
      <c r="N324" s="131"/>
      <c r="O324" s="131"/>
      <c r="P324" s="131"/>
      <c r="Q324" s="128">
        <f t="shared" si="572"/>
        <v>0</v>
      </c>
      <c r="R324" s="128">
        <f t="shared" si="573"/>
        <v>0</v>
      </c>
    </row>
    <row r="325" spans="1:18" ht="40.799999999999997" x14ac:dyDescent="0.3">
      <c r="A325" s="130" t="str">
        <f>'P2_Kategorizacija OPEX-a'!A61</f>
        <v>4.11.</v>
      </c>
      <c r="B325" s="39" t="str">
        <f>'P2_Kategorizacija OPEX-a'!B61</f>
        <v>Troškovi usluga autocisterne (Ako JIVU, u skladu s čl. 33. st.2. Zakona o otocima ima obvezu dovoza vode autocisternom otočanima, onda je prijevoz autocisternom po vanjskim ugovarateljima trošak JIVU-a , s tim da u cijenu vodnih usluga može obračunati samo dio koji nije subvencioniran iz državnog proračuna; dio koji se subvencionira iz državnog proračuna bit će refundiran JIVU-u)</v>
      </c>
      <c r="C325" s="46" t="s">
        <v>64</v>
      </c>
      <c r="D325" s="46" t="str">
        <f>'P2_Kategorizacija OPEX-a'!D61</f>
        <v>PIVT</v>
      </c>
      <c r="E325" s="46" t="str">
        <f>'P2_Kategorizacija OPEX-a'!E61</f>
        <v>PNIT</v>
      </c>
      <c r="F325" s="46" t="s">
        <v>64</v>
      </c>
      <c r="G325" s="131"/>
      <c r="H325" s="131"/>
      <c r="I325" s="131"/>
      <c r="J325" s="131"/>
      <c r="K325" s="128">
        <f>'P2_Kategorizacija OPEX-a'!F61</f>
        <v>0</v>
      </c>
      <c r="L325" s="131"/>
      <c r="M325" s="131"/>
      <c r="N325" s="131"/>
      <c r="O325" s="131"/>
      <c r="P325" s="131"/>
      <c r="Q325" s="128">
        <f t="shared" si="572"/>
        <v>0</v>
      </c>
      <c r="R325" s="128">
        <f t="shared" si="573"/>
        <v>0</v>
      </c>
    </row>
    <row r="326" spans="1:18" ht="40.799999999999997" x14ac:dyDescent="0.3">
      <c r="A326" s="130" t="str">
        <f>'P2_Kategorizacija OPEX-a'!A62</f>
        <v>4.12.</v>
      </c>
      <c r="B326" s="39" t="str">
        <f>'P2_Kategorizacija OPEX-a'!B62</f>
        <v>Troškovi usluge vodonosca (Ako JIVU, u skladu s čl. 33. st.2. Zakona o otocima ima obvezu dovoza vode vodonoscem na otok, onda je prijevoz vodonoscem po vanjskim ugovarateljima trošak JIVU-a , s tim da u cijenu vodnih usluga može obračunati samo dio koji nije subvencioniran iz državnog proračuna; dio koji se subvencionira iz državnog proračuna bit će refundiran JIVU-u)</v>
      </c>
      <c r="C326" s="46" t="s">
        <v>64</v>
      </c>
      <c r="D326" s="46" t="str">
        <f>'P2_Kategorizacija OPEX-a'!D62</f>
        <v>PIVT</v>
      </c>
      <c r="E326" s="46" t="str">
        <f>'P2_Kategorizacija OPEX-a'!E62</f>
        <v>PNIT</v>
      </c>
      <c r="F326" s="46" t="s">
        <v>64</v>
      </c>
      <c r="G326" s="131"/>
      <c r="H326" s="131"/>
      <c r="I326" s="131"/>
      <c r="J326" s="131"/>
      <c r="K326" s="46">
        <f>'P2_Kategorizacija OPEX-a'!F62</f>
        <v>0</v>
      </c>
      <c r="L326" s="131"/>
      <c r="M326" s="131"/>
      <c r="N326" s="131"/>
      <c r="O326" s="131"/>
      <c r="P326" s="131"/>
      <c r="Q326" s="128">
        <f t="shared" si="572"/>
        <v>0</v>
      </c>
      <c r="R326" s="128">
        <f t="shared" si="573"/>
        <v>0</v>
      </c>
    </row>
    <row r="327" spans="1:18" x14ac:dyDescent="0.3">
      <c r="A327" s="130" t="str">
        <f>'P2_Kategorizacija OPEX-a'!A63</f>
        <v>4.13.</v>
      </c>
      <c r="B327" s="39" t="str">
        <f>'P2_Kategorizacija OPEX-a'!B63</f>
        <v>Troškovi fizičke zaštite izvorišta i drugog vodozahvata vode za ljudsku upotrebu</v>
      </c>
      <c r="C327" s="46" t="str">
        <f>'P2_Kategorizacija OPEX-a'!C63</f>
        <v>DA</v>
      </c>
      <c r="D327" s="46" t="str">
        <f>'P2_Kategorizacija OPEX-a'!D63</f>
        <v>PIVT</v>
      </c>
      <c r="E327" s="46" t="str">
        <f>'P2_Kategorizacija OPEX-a'!E63</f>
        <v>PNIT</v>
      </c>
      <c r="F327" s="46" t="s">
        <v>64</v>
      </c>
      <c r="G327" s="131"/>
      <c r="H327" s="131"/>
      <c r="I327" s="131"/>
      <c r="J327" s="131"/>
      <c r="K327" s="128"/>
      <c r="L327" s="131"/>
      <c r="M327" s="131"/>
      <c r="N327" s="131"/>
      <c r="O327" s="131"/>
      <c r="P327" s="131"/>
      <c r="Q327" s="128">
        <f t="shared" si="572"/>
        <v>0</v>
      </c>
      <c r="R327" s="128">
        <f t="shared" si="573"/>
        <v>0</v>
      </c>
    </row>
    <row r="328" spans="1:18" ht="30.6" x14ac:dyDescent="0.3">
      <c r="A328" s="130" t="str">
        <f>'P2_Kategorizacija OPEX-a'!A64</f>
        <v>4.14.</v>
      </c>
      <c r="B328" s="39" t="str">
        <f>'P2_Kategorizacija OPEX-a'!B64</f>
        <v>Troškovi usluga fekalnog vozila (Ovo je slučaj kada JIVU pruža uslugu odvodnje iz ISV tj. nema koncesionara, ali sam ne prazni ISV, već iste prazni putem vanjskog ugovaratelja; cijena vanjskog ugovaratelja trošak je JIVU-a)</v>
      </c>
      <c r="C328" s="46" t="s">
        <v>64</v>
      </c>
      <c r="D328" s="46" t="str">
        <f>'P2_Kategorizacija OPEX-a'!D64</f>
        <v>PIVT</v>
      </c>
      <c r="E328" s="46" t="str">
        <f>'P2_Kategorizacija OPEX-a'!E64</f>
        <v>PNIT</v>
      </c>
      <c r="F328" s="46" t="s">
        <v>64</v>
      </c>
      <c r="G328" s="131"/>
      <c r="H328" s="131"/>
      <c r="I328" s="131"/>
      <c r="J328" s="131"/>
      <c r="K328" s="128"/>
      <c r="L328" s="131"/>
      <c r="M328" s="131"/>
      <c r="N328" s="131"/>
      <c r="O328" s="131"/>
      <c r="P328" s="131"/>
      <c r="Q328" s="128">
        <f t="shared" si="572"/>
        <v>0</v>
      </c>
      <c r="R328" s="128">
        <f t="shared" si="573"/>
        <v>0</v>
      </c>
    </row>
    <row r="329" spans="1:18" ht="30.6" x14ac:dyDescent="0.3">
      <c r="A329" s="130" t="str">
        <f>'P2_Kategorizacija OPEX-a'!A65</f>
        <v>4.15.</v>
      </c>
      <c r="B329" s="39" t="str">
        <f>'P2_Kategorizacija OPEX-a'!B65</f>
        <v>Troškovi obrade mulja i drugog otpada (Ako se koriste usluge vanjskog ugovaratelja za obradu mulja i otpada, a to nije drugi isporučitelj vodnih usluga iz čl. 53. Zakona o vodnim uslugama onda je cijena vanjskog ugovaratelja – trošak javnog isporučitelja vodnih usluga)</v>
      </c>
      <c r="C329" s="46" t="s">
        <v>64</v>
      </c>
      <c r="D329" s="46" t="str">
        <f>'P2_Kategorizacija OPEX-a'!D65</f>
        <v>PIVT</v>
      </c>
      <c r="E329" s="46" t="str">
        <f>'P2_Kategorizacija OPEX-a'!E65</f>
        <v>PNIT</v>
      </c>
      <c r="F329" s="46" t="s">
        <v>64</v>
      </c>
      <c r="G329" s="131"/>
      <c r="H329" s="131"/>
      <c r="I329" s="131"/>
      <c r="J329" s="131"/>
      <c r="K329" s="128"/>
      <c r="L329" s="131"/>
      <c r="M329" s="131"/>
      <c r="N329" s="131"/>
      <c r="O329" s="131"/>
      <c r="P329" s="131"/>
      <c r="Q329" s="128">
        <f t="shared" si="572"/>
        <v>0</v>
      </c>
      <c r="R329" s="128">
        <f t="shared" si="573"/>
        <v>0</v>
      </c>
    </row>
    <row r="330" spans="1:18" ht="20.399999999999999" x14ac:dyDescent="0.3">
      <c r="A330" s="130" t="str">
        <f>'P2_Kategorizacija OPEX-a'!A66</f>
        <v>4.16.</v>
      </c>
      <c r="B330" s="39" t="str">
        <f>'P2_Kategorizacija OPEX-a'!B66</f>
        <v>Troškovi trajnog stručnog osposobljavanja zaposlenika u skladu s uredbom o posebnim uvjetima za obavljanje djelatnosti vodnih usluga iz članka 16. stavka 8. Zakona</v>
      </c>
      <c r="C330" s="46" t="str">
        <f>'P2_Kategorizacija OPEX-a'!C66</f>
        <v>DA</v>
      </c>
      <c r="D330" s="145" t="str">
        <f>'P2_Kategorizacija OPEX-a'!D66</f>
        <v>OINVT</v>
      </c>
      <c r="E330" s="46" t="str">
        <f>'P2_Kategorizacija OPEX-a'!E66</f>
        <v>PNIT</v>
      </c>
      <c r="F330" s="46" t="s">
        <v>64</v>
      </c>
      <c r="G330" s="131"/>
      <c r="H330" s="131"/>
      <c r="I330" s="131"/>
      <c r="J330" s="131"/>
      <c r="K330" s="128">
        <f>'P2_Kategorizacija OPEX-a'!F66</f>
        <v>0</v>
      </c>
      <c r="L330" s="131"/>
      <c r="M330" s="131"/>
      <c r="N330" s="131"/>
      <c r="O330" s="131"/>
      <c r="P330" s="131"/>
      <c r="Q330" s="128">
        <f t="shared" si="572"/>
        <v>0</v>
      </c>
      <c r="R330" s="128">
        <f t="shared" si="573"/>
        <v>0</v>
      </c>
    </row>
    <row r="331" spans="1:18" x14ac:dyDescent="0.3">
      <c r="A331" s="163"/>
      <c r="B331" s="164" t="s">
        <v>215</v>
      </c>
      <c r="C331" s="46"/>
      <c r="D331" s="46"/>
      <c r="E331" s="46"/>
      <c r="F331" s="46"/>
      <c r="G331" s="131"/>
      <c r="H331" s="131"/>
      <c r="I331" s="131"/>
      <c r="J331" s="131"/>
      <c r="K331" s="128"/>
      <c r="L331" s="131"/>
      <c r="M331" s="131"/>
      <c r="N331" s="131"/>
      <c r="O331" s="131"/>
      <c r="P331" s="131"/>
      <c r="Q331" s="128">
        <f t="shared" si="572"/>
        <v>0</v>
      </c>
      <c r="R331" s="128">
        <f t="shared" si="573"/>
        <v>0</v>
      </c>
    </row>
    <row r="332" spans="1:18" ht="20.399999999999999" x14ac:dyDescent="0.3">
      <c r="A332" s="40"/>
      <c r="B332" s="39" t="s">
        <v>282</v>
      </c>
      <c r="C332" s="46"/>
      <c r="D332" s="46"/>
      <c r="E332" s="46"/>
      <c r="F332" s="46"/>
      <c r="G332" s="131"/>
      <c r="H332" s="131"/>
      <c r="I332" s="131"/>
      <c r="J332" s="131"/>
      <c r="K332" s="128"/>
      <c r="L332" s="131"/>
      <c r="M332" s="131"/>
      <c r="N332" s="131"/>
      <c r="O332" s="131"/>
      <c r="P332" s="131"/>
      <c r="Q332" s="128">
        <f t="shared" si="572"/>
        <v>0</v>
      </c>
      <c r="R332" s="128">
        <f t="shared" si="573"/>
        <v>0</v>
      </c>
    </row>
    <row r="333" spans="1:18" ht="40.799999999999997" x14ac:dyDescent="0.3">
      <c r="A333" s="40"/>
      <c r="B333" s="39" t="s">
        <v>709</v>
      </c>
      <c r="C333" s="46"/>
      <c r="D333" s="46"/>
      <c r="E333" s="46"/>
      <c r="F333" s="46"/>
      <c r="G333" s="131"/>
      <c r="H333" s="131"/>
      <c r="I333" s="131"/>
      <c r="J333" s="131"/>
      <c r="K333" s="128"/>
      <c r="L333" s="131"/>
      <c r="M333" s="131"/>
      <c r="N333" s="131"/>
      <c r="O333" s="131"/>
      <c r="P333" s="131"/>
      <c r="Q333" s="128">
        <f t="shared" si="572"/>
        <v>0</v>
      </c>
      <c r="R333" s="128">
        <f t="shared" si="573"/>
        <v>0</v>
      </c>
    </row>
    <row r="334" spans="1:18" ht="30.6" x14ac:dyDescent="0.3">
      <c r="A334" s="40" t="str">
        <f>'P1_Planirane količine VU '!$A$5</f>
        <v>V.Q.3.</v>
      </c>
      <c r="B334"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34" s="46"/>
      <c r="D334" s="46"/>
      <c r="E334" s="46"/>
      <c r="F334" s="46"/>
      <c r="G334" s="166" t="e">
        <f>'P1_Planirane količine VU '!$F$5</f>
        <v>#DIV/0!</v>
      </c>
      <c r="H334" s="166" t="e">
        <f>'P1_Planirane količine VU '!$G$5</f>
        <v>#DIV/0!</v>
      </c>
      <c r="I334" s="166" t="e">
        <f>'P1_Planirane količine VU '!$H$5</f>
        <v>#DIV/0!</v>
      </c>
      <c r="J334" s="166" t="e">
        <f>'P1_Planirane količine VU '!$I$5</f>
        <v>#DIV/0!</v>
      </c>
      <c r="K334" s="128">
        <f>'P1_Planirane količine VU '!$J$5</f>
        <v>0</v>
      </c>
      <c r="L334" s="166">
        <f>'P1_Planirane količine VU '!$K$5</f>
        <v>0</v>
      </c>
      <c r="M334" s="166" t="e">
        <f>'P1_Planirane količine VU '!$L$5</f>
        <v>#DIV/0!</v>
      </c>
      <c r="N334" s="166" t="e">
        <f>'P1_Planirane količine VU '!$M$5</f>
        <v>#DIV/0!</v>
      </c>
      <c r="O334" s="166" t="e">
        <f>'P1_Planirane količine VU '!$N$5</f>
        <v>#DIV/0!</v>
      </c>
      <c r="P334" s="166" t="e">
        <f>'P1_Planirane količine VU '!$O$5</f>
        <v>#DIV/0!</v>
      </c>
      <c r="Q334" s="166" t="e">
        <f>'P1_Planirane količine VU '!$P$5</f>
        <v>#DIV/0!</v>
      </c>
      <c r="R334" s="166" t="e">
        <f>'P1_Planirane količine VU '!$Q$5</f>
        <v>#DIV/0!</v>
      </c>
    </row>
    <row r="335" spans="1:18" ht="30.6" x14ac:dyDescent="0.3">
      <c r="A335" s="162" t="s">
        <v>389</v>
      </c>
      <c r="B335" s="39" t="s">
        <v>929</v>
      </c>
      <c r="C335" s="46" t="s">
        <v>64</v>
      </c>
      <c r="D335" s="145" t="str">
        <f>D330</f>
        <v>OINVT</v>
      </c>
      <c r="E335" s="46" t="str">
        <f>E330</f>
        <v>PNIT</v>
      </c>
      <c r="F335" s="46" t="s">
        <v>64</v>
      </c>
      <c r="G335" s="78" t="e">
        <f>G334*G333</f>
        <v>#DIV/0!</v>
      </c>
      <c r="H335" s="78" t="e">
        <f t="shared" ref="H335" si="603">H334*H333</f>
        <v>#DIV/0!</v>
      </c>
      <c r="I335" s="78" t="e">
        <f t="shared" ref="I335" si="604">I334*I333</f>
        <v>#DIV/0!</v>
      </c>
      <c r="J335" s="78" t="e">
        <f t="shared" ref="J335" si="605">J334*J333</f>
        <v>#DIV/0!</v>
      </c>
      <c r="K335" s="78">
        <f>K330</f>
        <v>0</v>
      </c>
      <c r="L335" s="78">
        <f t="shared" ref="L335" si="606">L334*L333</f>
        <v>0</v>
      </c>
      <c r="M335" s="78" t="e">
        <f t="shared" ref="M335" si="607">M334*M333</f>
        <v>#DIV/0!</v>
      </c>
      <c r="N335" s="78" t="e">
        <f t="shared" ref="N335" si="608">N334*N333</f>
        <v>#DIV/0!</v>
      </c>
      <c r="O335" s="78" t="e">
        <f t="shared" ref="O335" si="609">O334*O333</f>
        <v>#DIV/0!</v>
      </c>
      <c r="P335" s="78" t="e">
        <f t="shared" ref="P335" si="610">P334*P333</f>
        <v>#DIV/0!</v>
      </c>
      <c r="Q335" s="128" t="e">
        <f t="shared" ref="Q335:Q339" si="611">SUM(M335:P335)/4</f>
        <v>#DIV/0!</v>
      </c>
      <c r="R335" s="128" t="e">
        <f t="shared" ref="R335:R339" si="612">SUM(M335:Q335)</f>
        <v>#DIV/0!</v>
      </c>
    </row>
    <row r="336" spans="1:18" ht="30.6" x14ac:dyDescent="0.3">
      <c r="A336" s="162" t="s">
        <v>390</v>
      </c>
      <c r="B336" s="39" t="s">
        <v>930</v>
      </c>
      <c r="C336" s="46" t="s">
        <v>64</v>
      </c>
      <c r="D336" s="145" t="str">
        <f>D330</f>
        <v>OINVT</v>
      </c>
      <c r="E336" s="46" t="str">
        <f>E330</f>
        <v>PNIT</v>
      </c>
      <c r="F336" s="46" t="s">
        <v>64</v>
      </c>
      <c r="G336" s="78" t="e">
        <f>G332-G335</f>
        <v>#DIV/0!</v>
      </c>
      <c r="H336" s="78" t="e">
        <f t="shared" ref="H336" si="613">H332-H335</f>
        <v>#DIV/0!</v>
      </c>
      <c r="I336" s="78" t="e">
        <f t="shared" ref="I336" si="614">I332-I335</f>
        <v>#DIV/0!</v>
      </c>
      <c r="J336" s="78" t="e">
        <f t="shared" ref="J336" si="615">J332-J335</f>
        <v>#DIV/0!</v>
      </c>
      <c r="K336" s="78">
        <f>K330</f>
        <v>0</v>
      </c>
      <c r="L336" s="78">
        <f t="shared" ref="L336" si="616">L332-L335</f>
        <v>0</v>
      </c>
      <c r="M336" s="78" t="e">
        <f t="shared" ref="M336" si="617">M332-M335</f>
        <v>#DIV/0!</v>
      </c>
      <c r="N336" s="78" t="e">
        <f t="shared" ref="N336" si="618">N332-N335</f>
        <v>#DIV/0!</v>
      </c>
      <c r="O336" s="78" t="e">
        <f t="shared" ref="O336" si="619">O332-O335</f>
        <v>#DIV/0!</v>
      </c>
      <c r="P336" s="78" t="e">
        <f t="shared" ref="P336" si="620">P332-P335</f>
        <v>#DIV/0!</v>
      </c>
      <c r="Q336" s="128" t="e">
        <f t="shared" si="611"/>
        <v>#DIV/0!</v>
      </c>
      <c r="R336" s="128" t="e">
        <f t="shared" si="612"/>
        <v>#DIV/0!</v>
      </c>
    </row>
    <row r="337" spans="1:18" x14ac:dyDescent="0.3">
      <c r="A337" s="163"/>
      <c r="B337" s="164" t="s">
        <v>213</v>
      </c>
      <c r="C337" s="46"/>
      <c r="D337" s="46"/>
      <c r="E337" s="46"/>
      <c r="F337" s="46"/>
      <c r="G337" s="131"/>
      <c r="H337" s="131"/>
      <c r="I337" s="131"/>
      <c r="J337" s="131"/>
      <c r="K337" s="128"/>
      <c r="L337" s="131"/>
      <c r="M337" s="131"/>
      <c r="N337" s="131"/>
      <c r="O337" s="131"/>
      <c r="P337" s="131"/>
      <c r="Q337" s="128">
        <f t="shared" si="611"/>
        <v>0</v>
      </c>
      <c r="R337" s="128">
        <f t="shared" si="612"/>
        <v>0</v>
      </c>
    </row>
    <row r="338" spans="1:18" ht="30.6" x14ac:dyDescent="0.3">
      <c r="A338" s="40"/>
      <c r="B338" s="39" t="s">
        <v>283</v>
      </c>
      <c r="C338" s="46"/>
      <c r="D338" s="46"/>
      <c r="E338" s="46"/>
      <c r="F338" s="46"/>
      <c r="G338" s="131"/>
      <c r="H338" s="131"/>
      <c r="I338" s="131"/>
      <c r="J338" s="131"/>
      <c r="K338" s="128"/>
      <c r="L338" s="131"/>
      <c r="M338" s="131"/>
      <c r="N338" s="131"/>
      <c r="O338" s="131"/>
      <c r="P338" s="131"/>
      <c r="Q338" s="128">
        <f t="shared" si="611"/>
        <v>0</v>
      </c>
      <c r="R338" s="128">
        <f t="shared" si="612"/>
        <v>0</v>
      </c>
    </row>
    <row r="339" spans="1:18" ht="51" x14ac:dyDescent="0.3">
      <c r="A339" s="40"/>
      <c r="B339" s="39" t="s">
        <v>284</v>
      </c>
      <c r="C339" s="46"/>
      <c r="D339" s="46"/>
      <c r="E339" s="46"/>
      <c r="F339" s="46"/>
      <c r="G339" s="131"/>
      <c r="H339" s="131"/>
      <c r="I339" s="131"/>
      <c r="J339" s="131"/>
      <c r="K339" s="128"/>
      <c r="L339" s="131"/>
      <c r="M339" s="131"/>
      <c r="N339" s="131"/>
      <c r="O339" s="131"/>
      <c r="P339" s="131"/>
      <c r="Q339" s="128">
        <f t="shared" si="611"/>
        <v>0</v>
      </c>
      <c r="R339" s="128">
        <f t="shared" si="612"/>
        <v>0</v>
      </c>
    </row>
    <row r="340" spans="1:18" ht="30.6" x14ac:dyDescent="0.3">
      <c r="A340" s="40" t="str">
        <f>'P1_Planirane količine VU '!$A$10</f>
        <v>O.Q.3.</v>
      </c>
      <c r="B340"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40" s="46"/>
      <c r="D340" s="46"/>
      <c r="E340" s="46"/>
      <c r="F340" s="46"/>
      <c r="G340" s="166" t="e">
        <f>'P1_Planirane količine VU '!$F$10</f>
        <v>#DIV/0!</v>
      </c>
      <c r="H340" s="166" t="e">
        <f>'P1_Planirane količine VU '!$G$10</f>
        <v>#DIV/0!</v>
      </c>
      <c r="I340" s="166" t="e">
        <f>'P1_Planirane količine VU '!$H$10</f>
        <v>#DIV/0!</v>
      </c>
      <c r="J340" s="166" t="e">
        <f>'P1_Planirane količine VU '!$I$10</f>
        <v>#DIV/0!</v>
      </c>
      <c r="K340" s="166">
        <f>'P1_Planirane količine VU '!$J$10</f>
        <v>0</v>
      </c>
      <c r="L340" s="166">
        <f>'P1_Planirane količine VU '!$K$10</f>
        <v>0</v>
      </c>
      <c r="M340" s="166" t="e">
        <f>'P1_Planirane količine VU '!$L$10</f>
        <v>#DIV/0!</v>
      </c>
      <c r="N340" s="166" t="e">
        <f>'P1_Planirane količine VU '!$M$10</f>
        <v>#DIV/0!</v>
      </c>
      <c r="O340" s="166" t="e">
        <f>'P1_Planirane količine VU '!$N$10</f>
        <v>#DIV/0!</v>
      </c>
      <c r="P340" s="166" t="e">
        <f>'P1_Planirane količine VU '!$O$10</f>
        <v>#DIV/0!</v>
      </c>
      <c r="Q340" s="166" t="e">
        <f>'P1_Planirane količine VU '!$P$10</f>
        <v>#DIV/0!</v>
      </c>
      <c r="R340" s="166" t="e">
        <f>'P1_Planirane količine VU '!$Q$10</f>
        <v>#DIV/0!</v>
      </c>
    </row>
    <row r="341" spans="1:18" ht="51" x14ac:dyDescent="0.3">
      <c r="A341" s="162" t="s">
        <v>391</v>
      </c>
      <c r="B341" s="39" t="s">
        <v>931</v>
      </c>
      <c r="C341" s="46" t="s">
        <v>64</v>
      </c>
      <c r="D341" s="145" t="str">
        <f>D330</f>
        <v>OINVT</v>
      </c>
      <c r="E341" s="46" t="str">
        <f>E330</f>
        <v>PNIT</v>
      </c>
      <c r="F341" s="46" t="s">
        <v>64</v>
      </c>
      <c r="G341" s="78" t="e">
        <f>G340*G339</f>
        <v>#DIV/0!</v>
      </c>
      <c r="H341" s="78" t="e">
        <f t="shared" ref="H341" si="621">H340*H339</f>
        <v>#DIV/0!</v>
      </c>
      <c r="I341" s="78" t="e">
        <f t="shared" ref="I341" si="622">I340*I339</f>
        <v>#DIV/0!</v>
      </c>
      <c r="J341" s="78" t="e">
        <f t="shared" ref="J341" si="623">J340*J339</f>
        <v>#DIV/0!</v>
      </c>
      <c r="K341" s="46">
        <f>K330</f>
        <v>0</v>
      </c>
      <c r="L341" s="78">
        <f>L339*L340</f>
        <v>0</v>
      </c>
      <c r="M341" s="78" t="e">
        <f t="shared" ref="M341" si="624">M339*M340</f>
        <v>#DIV/0!</v>
      </c>
      <c r="N341" s="78" t="e">
        <f t="shared" ref="N341" si="625">N339*N340</f>
        <v>#DIV/0!</v>
      </c>
      <c r="O341" s="78" t="e">
        <f t="shared" ref="O341" si="626">O339*O340</f>
        <v>#DIV/0!</v>
      </c>
      <c r="P341" s="78" t="e">
        <f t="shared" ref="P341" si="627">P339*P340</f>
        <v>#DIV/0!</v>
      </c>
      <c r="Q341" s="128" t="e">
        <f t="shared" ref="Q341:Q349" si="628">SUM(M341:P341)/4</f>
        <v>#DIV/0!</v>
      </c>
      <c r="R341" s="128" t="e">
        <f t="shared" ref="R341:R349" si="629">SUM(M341:Q341)</f>
        <v>#DIV/0!</v>
      </c>
    </row>
    <row r="342" spans="1:18" ht="40.799999999999997" x14ac:dyDescent="0.3">
      <c r="A342" s="162" t="s">
        <v>392</v>
      </c>
      <c r="B342" s="39" t="s">
        <v>932</v>
      </c>
      <c r="C342" s="46" t="s">
        <v>64</v>
      </c>
      <c r="D342" s="145" t="str">
        <f>D330</f>
        <v>OINVT</v>
      </c>
      <c r="E342" s="46" t="str">
        <f>E330</f>
        <v>PNIT</v>
      </c>
      <c r="F342" s="46" t="s">
        <v>64</v>
      </c>
      <c r="G342" s="78" t="e">
        <f>G338-G341</f>
        <v>#DIV/0!</v>
      </c>
      <c r="H342" s="78" t="e">
        <f t="shared" ref="H342" si="630">H338-H341</f>
        <v>#DIV/0!</v>
      </c>
      <c r="I342" s="78" t="e">
        <f t="shared" ref="I342" si="631">I338-I341</f>
        <v>#DIV/0!</v>
      </c>
      <c r="J342" s="78" t="e">
        <f t="shared" ref="J342" si="632">J338-J341</f>
        <v>#DIV/0!</v>
      </c>
      <c r="K342" s="46">
        <f>K330</f>
        <v>0</v>
      </c>
      <c r="L342" s="78">
        <f>L338-L341</f>
        <v>0</v>
      </c>
      <c r="M342" s="78" t="e">
        <f t="shared" ref="M342" si="633">M338-M341</f>
        <v>#DIV/0!</v>
      </c>
      <c r="N342" s="78" t="e">
        <f t="shared" ref="N342" si="634">N338-N341</f>
        <v>#DIV/0!</v>
      </c>
      <c r="O342" s="78" t="e">
        <f t="shared" ref="O342" si="635">O338-O341</f>
        <v>#DIV/0!</v>
      </c>
      <c r="P342" s="78" t="e">
        <f t="shared" ref="P342" si="636">P338-P341</f>
        <v>#DIV/0!</v>
      </c>
      <c r="Q342" s="128" t="e">
        <f t="shared" si="628"/>
        <v>#DIV/0!</v>
      </c>
      <c r="R342" s="128" t="e">
        <f t="shared" si="629"/>
        <v>#DIV/0!</v>
      </c>
    </row>
    <row r="343" spans="1:18" x14ac:dyDescent="0.3">
      <c r="A343" s="163"/>
      <c r="B343" s="164" t="s">
        <v>214</v>
      </c>
      <c r="C343" s="46"/>
      <c r="D343" s="46"/>
      <c r="E343" s="46"/>
      <c r="F343" s="46"/>
      <c r="G343" s="131"/>
      <c r="H343" s="131"/>
      <c r="I343" s="131"/>
      <c r="J343" s="131"/>
      <c r="K343" s="128"/>
      <c r="L343" s="131"/>
      <c r="M343" s="131"/>
      <c r="N343" s="131"/>
      <c r="O343" s="131"/>
      <c r="P343" s="131"/>
      <c r="Q343" s="128">
        <f t="shared" si="628"/>
        <v>0</v>
      </c>
      <c r="R343" s="128">
        <f t="shared" si="629"/>
        <v>0</v>
      </c>
    </row>
    <row r="344" spans="1:18" ht="30.6" x14ac:dyDescent="0.3">
      <c r="A344" s="162" t="s">
        <v>560</v>
      </c>
      <c r="B344" s="39" t="s">
        <v>285</v>
      </c>
      <c r="C344" s="46" t="s">
        <v>64</v>
      </c>
      <c r="D344" s="145" t="str">
        <f>D330</f>
        <v>OINVT</v>
      </c>
      <c r="E344" s="46" t="str">
        <f>E330</f>
        <v>PNIT</v>
      </c>
      <c r="F344" s="46" t="s">
        <v>64</v>
      </c>
      <c r="G344" s="131"/>
      <c r="H344" s="131"/>
      <c r="I344" s="131"/>
      <c r="J344" s="131"/>
      <c r="K344" s="128">
        <f>K330</f>
        <v>0</v>
      </c>
      <c r="L344" s="131"/>
      <c r="M344" s="131"/>
      <c r="N344" s="131"/>
      <c r="O344" s="131"/>
      <c r="P344" s="131"/>
      <c r="Q344" s="128">
        <f t="shared" si="628"/>
        <v>0</v>
      </c>
      <c r="R344" s="128">
        <f t="shared" si="629"/>
        <v>0</v>
      </c>
    </row>
    <row r="345" spans="1:18" x14ac:dyDescent="0.3">
      <c r="A345" s="160" t="str">
        <f>'P2_Kategorizacija OPEX-a'!A67</f>
        <v>5.</v>
      </c>
      <c r="B345" s="161" t="str">
        <f>'P2_Kategorizacija OPEX-a'!B67</f>
        <v>Nematerijalni troškovi</v>
      </c>
      <c r="C345" s="46"/>
      <c r="D345" s="46"/>
      <c r="E345" s="46"/>
      <c r="F345" s="46"/>
      <c r="G345" s="131"/>
      <c r="H345" s="131"/>
      <c r="I345" s="131"/>
      <c r="J345" s="131"/>
      <c r="K345" s="128"/>
      <c r="L345" s="131"/>
      <c r="M345" s="131"/>
      <c r="N345" s="131"/>
      <c r="O345" s="131"/>
      <c r="P345" s="131"/>
      <c r="Q345" s="128">
        <f t="shared" si="628"/>
        <v>0</v>
      </c>
      <c r="R345" s="128">
        <f t="shared" si="629"/>
        <v>0</v>
      </c>
    </row>
    <row r="346" spans="1:18" x14ac:dyDescent="0.3">
      <c r="A346" s="130" t="str">
        <f>'P2_Kategorizacija OPEX-a'!A68</f>
        <v>5.1.</v>
      </c>
      <c r="B346" s="39" t="str">
        <f>'P2_Kategorizacija OPEX-a'!B68</f>
        <v>Troškovi dnevnica za službena putovanja i putne troškove</v>
      </c>
      <c r="C346" s="46" t="s">
        <v>64</v>
      </c>
      <c r="D346" s="145" t="str">
        <f>'P2_Kategorizacija OPEX-a'!D68</f>
        <v>OINVT</v>
      </c>
      <c r="E346" s="145" t="str">
        <f>'P2_Kategorizacija OPEX-a'!E68</f>
        <v>OIT</v>
      </c>
      <c r="F346" s="46" t="s">
        <v>64</v>
      </c>
      <c r="G346" s="131"/>
      <c r="H346" s="131"/>
      <c r="I346" s="131"/>
      <c r="J346" s="131"/>
      <c r="K346" s="128">
        <f>'P2_Kategorizacija OPEX-a'!F68</f>
        <v>0</v>
      </c>
      <c r="L346" s="131"/>
      <c r="M346" s="131"/>
      <c r="N346" s="131"/>
      <c r="O346" s="131"/>
      <c r="P346" s="131"/>
      <c r="Q346" s="128">
        <f t="shared" si="628"/>
        <v>0</v>
      </c>
      <c r="R346" s="128">
        <f t="shared" si="629"/>
        <v>0</v>
      </c>
    </row>
    <row r="347" spans="1:18" x14ac:dyDescent="0.3">
      <c r="A347" s="163"/>
      <c r="B347" s="164" t="s">
        <v>215</v>
      </c>
      <c r="C347" s="46"/>
      <c r="D347" s="46"/>
      <c r="E347" s="46"/>
      <c r="F347" s="46"/>
      <c r="G347" s="131"/>
      <c r="H347" s="131"/>
      <c r="I347" s="131"/>
      <c r="J347" s="131"/>
      <c r="K347" s="128"/>
      <c r="L347" s="131"/>
      <c r="M347" s="131"/>
      <c r="N347" s="131"/>
      <c r="O347" s="131"/>
      <c r="P347" s="131"/>
      <c r="Q347" s="128">
        <f t="shared" si="628"/>
        <v>0</v>
      </c>
      <c r="R347" s="128">
        <f t="shared" si="629"/>
        <v>0</v>
      </c>
    </row>
    <row r="348" spans="1:18" x14ac:dyDescent="0.3">
      <c r="A348" s="40"/>
      <c r="B348" s="39" t="s">
        <v>286</v>
      </c>
      <c r="C348" s="46"/>
      <c r="D348" s="46"/>
      <c r="E348" s="46"/>
      <c r="F348" s="46"/>
      <c r="G348" s="131"/>
      <c r="H348" s="131"/>
      <c r="I348" s="131"/>
      <c r="J348" s="131"/>
      <c r="K348" s="128"/>
      <c r="L348" s="131"/>
      <c r="M348" s="131"/>
      <c r="N348" s="131"/>
      <c r="O348" s="131"/>
      <c r="P348" s="131"/>
      <c r="Q348" s="128">
        <f t="shared" si="628"/>
        <v>0</v>
      </c>
      <c r="R348" s="128">
        <f t="shared" si="629"/>
        <v>0</v>
      </c>
    </row>
    <row r="349" spans="1:18" ht="30.6" x14ac:dyDescent="0.3">
      <c r="A349" s="40"/>
      <c r="B349" s="39" t="s">
        <v>710</v>
      </c>
      <c r="C349" s="46"/>
      <c r="D349" s="46"/>
      <c r="E349" s="46"/>
      <c r="F349" s="46"/>
      <c r="G349" s="131"/>
      <c r="H349" s="131"/>
      <c r="I349" s="131"/>
      <c r="J349" s="131"/>
      <c r="K349" s="128"/>
      <c r="L349" s="131"/>
      <c r="M349" s="131"/>
      <c r="N349" s="131"/>
      <c r="O349" s="131"/>
      <c r="P349" s="131"/>
      <c r="Q349" s="128">
        <f t="shared" si="628"/>
        <v>0</v>
      </c>
      <c r="R349" s="128">
        <f t="shared" si="629"/>
        <v>0</v>
      </c>
    </row>
    <row r="350" spans="1:18" ht="30.6" x14ac:dyDescent="0.3">
      <c r="A350" s="40" t="str">
        <f>'P1_Planirane količine VU '!$A$5</f>
        <v>V.Q.3.</v>
      </c>
      <c r="B350"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50" s="46"/>
      <c r="D350" s="46"/>
      <c r="E350" s="46"/>
      <c r="F350" s="46"/>
      <c r="G350" s="166" t="e">
        <f>'P1_Planirane količine VU '!$F$5</f>
        <v>#DIV/0!</v>
      </c>
      <c r="H350" s="166" t="e">
        <f>'P1_Planirane količine VU '!$G$5</f>
        <v>#DIV/0!</v>
      </c>
      <c r="I350" s="166" t="e">
        <f>'P1_Planirane količine VU '!$H$5</f>
        <v>#DIV/0!</v>
      </c>
      <c r="J350" s="166" t="e">
        <f>'P1_Planirane količine VU '!$I$5</f>
        <v>#DIV/0!</v>
      </c>
      <c r="K350" s="128">
        <f>'P1_Planirane količine VU '!$J$5</f>
        <v>0</v>
      </c>
      <c r="L350" s="166">
        <f>'P1_Planirane količine VU '!$K$5</f>
        <v>0</v>
      </c>
      <c r="M350" s="166" t="e">
        <f>'P1_Planirane količine VU '!$L$5</f>
        <v>#DIV/0!</v>
      </c>
      <c r="N350" s="166" t="e">
        <f>'P1_Planirane količine VU '!$M$5</f>
        <v>#DIV/0!</v>
      </c>
      <c r="O350" s="166" t="e">
        <f>'P1_Planirane količine VU '!$N$5</f>
        <v>#DIV/0!</v>
      </c>
      <c r="P350" s="166" t="e">
        <f>'P1_Planirane količine VU '!$O$5</f>
        <v>#DIV/0!</v>
      </c>
      <c r="Q350" s="166" t="e">
        <f>'P1_Planirane količine VU '!$P$5</f>
        <v>#DIV/0!</v>
      </c>
      <c r="R350" s="166" t="e">
        <f>'P1_Planirane količine VU '!$Q$5</f>
        <v>#DIV/0!</v>
      </c>
    </row>
    <row r="351" spans="1:18" ht="20.399999999999999" x14ac:dyDescent="0.3">
      <c r="A351" s="162" t="s">
        <v>393</v>
      </c>
      <c r="B351" s="39" t="s">
        <v>933</v>
      </c>
      <c r="C351" s="46" t="s">
        <v>64</v>
      </c>
      <c r="D351" s="145" t="str">
        <f>D346</f>
        <v>OINVT</v>
      </c>
      <c r="E351" s="145" t="str">
        <f>E346</f>
        <v>OIT</v>
      </c>
      <c r="F351" s="46" t="s">
        <v>64</v>
      </c>
      <c r="G351" s="78" t="e">
        <f>G350*G349</f>
        <v>#DIV/0!</v>
      </c>
      <c r="H351" s="78" t="e">
        <f t="shared" ref="H351" si="637">H350*H349</f>
        <v>#DIV/0!</v>
      </c>
      <c r="I351" s="78" t="e">
        <f t="shared" ref="I351" si="638">I350*I349</f>
        <v>#DIV/0!</v>
      </c>
      <c r="J351" s="78" t="e">
        <f t="shared" ref="J351" si="639">J350*J349</f>
        <v>#DIV/0!</v>
      </c>
      <c r="K351" s="78">
        <f>K346</f>
        <v>0</v>
      </c>
      <c r="L351" s="78">
        <f t="shared" ref="L351" si="640">L350*L349</f>
        <v>0</v>
      </c>
      <c r="M351" s="78" t="e">
        <f t="shared" ref="M351" si="641">M350*M349</f>
        <v>#DIV/0!</v>
      </c>
      <c r="N351" s="78" t="e">
        <f t="shared" ref="N351" si="642">N350*N349</f>
        <v>#DIV/0!</v>
      </c>
      <c r="O351" s="78" t="e">
        <f t="shared" ref="O351" si="643">O350*O349</f>
        <v>#DIV/0!</v>
      </c>
      <c r="P351" s="78" t="e">
        <f t="shared" ref="P351" si="644">P350*P349</f>
        <v>#DIV/0!</v>
      </c>
      <c r="Q351" s="128" t="e">
        <f t="shared" ref="Q351:Q355" si="645">SUM(M351:P351)/4</f>
        <v>#DIV/0!</v>
      </c>
      <c r="R351" s="128" t="e">
        <f t="shared" ref="R351:R355" si="646">SUM(M351:Q351)</f>
        <v>#DIV/0!</v>
      </c>
    </row>
    <row r="352" spans="1:18" ht="20.399999999999999" x14ac:dyDescent="0.3">
      <c r="A352" s="162" t="s">
        <v>394</v>
      </c>
      <c r="B352" s="39" t="s">
        <v>934</v>
      </c>
      <c r="C352" s="46" t="s">
        <v>64</v>
      </c>
      <c r="D352" s="145" t="str">
        <f>D346</f>
        <v>OINVT</v>
      </c>
      <c r="E352" s="145" t="str">
        <f>E346</f>
        <v>OIT</v>
      </c>
      <c r="F352" s="46" t="s">
        <v>64</v>
      </c>
      <c r="G352" s="78" t="e">
        <f>G348-G351</f>
        <v>#DIV/0!</v>
      </c>
      <c r="H352" s="78" t="e">
        <f t="shared" ref="H352" si="647">H348-H351</f>
        <v>#DIV/0!</v>
      </c>
      <c r="I352" s="78" t="e">
        <f t="shared" ref="I352" si="648">I348-I351</f>
        <v>#DIV/0!</v>
      </c>
      <c r="J352" s="78" t="e">
        <f t="shared" ref="J352" si="649">J348-J351</f>
        <v>#DIV/0!</v>
      </c>
      <c r="K352" s="78">
        <f>K346</f>
        <v>0</v>
      </c>
      <c r="L352" s="78">
        <f t="shared" ref="L352" si="650">L348-L351</f>
        <v>0</v>
      </c>
      <c r="M352" s="78" t="e">
        <f t="shared" ref="M352" si="651">M348-M351</f>
        <v>#DIV/0!</v>
      </c>
      <c r="N352" s="78" t="e">
        <f t="shared" ref="N352" si="652">N348-N351</f>
        <v>#DIV/0!</v>
      </c>
      <c r="O352" s="78" t="e">
        <f t="shared" ref="O352" si="653">O348-O351</f>
        <v>#DIV/0!</v>
      </c>
      <c r="P352" s="78" t="e">
        <f t="shared" ref="P352" si="654">P348-P351</f>
        <v>#DIV/0!</v>
      </c>
      <c r="Q352" s="128" t="e">
        <f t="shared" si="645"/>
        <v>#DIV/0!</v>
      </c>
      <c r="R352" s="128" t="e">
        <f t="shared" si="646"/>
        <v>#DIV/0!</v>
      </c>
    </row>
    <row r="353" spans="1:18" x14ac:dyDescent="0.3">
      <c r="A353" s="163"/>
      <c r="B353" s="164" t="s">
        <v>213</v>
      </c>
      <c r="C353" s="46"/>
      <c r="D353" s="46"/>
      <c r="E353" s="46"/>
      <c r="F353" s="46"/>
      <c r="G353" s="131"/>
      <c r="H353" s="131"/>
      <c r="I353" s="131"/>
      <c r="J353" s="131"/>
      <c r="K353" s="128"/>
      <c r="L353" s="131"/>
      <c r="M353" s="131"/>
      <c r="N353" s="131"/>
      <c r="O353" s="131"/>
      <c r="P353" s="131"/>
      <c r="Q353" s="128">
        <f t="shared" si="645"/>
        <v>0</v>
      </c>
      <c r="R353" s="128">
        <f t="shared" si="646"/>
        <v>0</v>
      </c>
    </row>
    <row r="354" spans="1:18" ht="20.399999999999999" x14ac:dyDescent="0.3">
      <c r="A354" s="40"/>
      <c r="B354" s="39" t="s">
        <v>287</v>
      </c>
      <c r="C354" s="46"/>
      <c r="D354" s="46"/>
      <c r="E354" s="46"/>
      <c r="F354" s="46"/>
      <c r="G354" s="131"/>
      <c r="H354" s="131"/>
      <c r="I354" s="131"/>
      <c r="J354" s="131"/>
      <c r="K354" s="128"/>
      <c r="L354" s="131"/>
      <c r="M354" s="131"/>
      <c r="N354" s="131"/>
      <c r="O354" s="131"/>
      <c r="P354" s="131"/>
      <c r="Q354" s="128">
        <f t="shared" si="645"/>
        <v>0</v>
      </c>
      <c r="R354" s="128">
        <f t="shared" si="646"/>
        <v>0</v>
      </c>
    </row>
    <row r="355" spans="1:18" ht="40.799999999999997" x14ac:dyDescent="0.3">
      <c r="A355" s="40"/>
      <c r="B355" s="39" t="s">
        <v>288</v>
      </c>
      <c r="C355" s="46"/>
      <c r="D355" s="46"/>
      <c r="E355" s="46"/>
      <c r="F355" s="46"/>
      <c r="G355" s="131"/>
      <c r="H355" s="131"/>
      <c r="I355" s="131"/>
      <c r="J355" s="131"/>
      <c r="K355" s="128"/>
      <c r="L355" s="131"/>
      <c r="M355" s="131"/>
      <c r="N355" s="131"/>
      <c r="O355" s="131"/>
      <c r="P355" s="131"/>
      <c r="Q355" s="128">
        <f t="shared" si="645"/>
        <v>0</v>
      </c>
      <c r="R355" s="128">
        <f t="shared" si="646"/>
        <v>0</v>
      </c>
    </row>
    <row r="356" spans="1:18" ht="30.6" x14ac:dyDescent="0.3">
      <c r="A356" s="40" t="str">
        <f>'P1_Planirane količine VU '!$A$10</f>
        <v>O.Q.3.</v>
      </c>
      <c r="B356"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56" s="46"/>
      <c r="D356" s="46"/>
      <c r="E356" s="46"/>
      <c r="F356" s="46"/>
      <c r="G356" s="166" t="e">
        <f>'P1_Planirane količine VU '!$F$10</f>
        <v>#DIV/0!</v>
      </c>
      <c r="H356" s="166" t="e">
        <f>'P1_Planirane količine VU '!$G$10</f>
        <v>#DIV/0!</v>
      </c>
      <c r="I356" s="166" t="e">
        <f>'P1_Planirane količine VU '!$H$10</f>
        <v>#DIV/0!</v>
      </c>
      <c r="J356" s="166" t="e">
        <f>'P1_Planirane količine VU '!$I$10</f>
        <v>#DIV/0!</v>
      </c>
      <c r="K356" s="166">
        <f>'P1_Planirane količine VU '!$J$10</f>
        <v>0</v>
      </c>
      <c r="L356" s="166">
        <f>'P1_Planirane količine VU '!$K$10</f>
        <v>0</v>
      </c>
      <c r="M356" s="166" t="e">
        <f>'P1_Planirane količine VU '!$L$10</f>
        <v>#DIV/0!</v>
      </c>
      <c r="N356" s="166" t="e">
        <f>'P1_Planirane količine VU '!$M$10</f>
        <v>#DIV/0!</v>
      </c>
      <c r="O356" s="166" t="e">
        <f>'P1_Planirane količine VU '!$N$10</f>
        <v>#DIV/0!</v>
      </c>
      <c r="P356" s="166" t="e">
        <f>'P1_Planirane količine VU '!$O$10</f>
        <v>#DIV/0!</v>
      </c>
      <c r="Q356" s="166" t="e">
        <f>'P1_Planirane količine VU '!$P$10</f>
        <v>#DIV/0!</v>
      </c>
      <c r="R356" s="166" t="e">
        <f>'P1_Planirane količine VU '!$Q$10</f>
        <v>#DIV/0!</v>
      </c>
    </row>
    <row r="357" spans="1:18" ht="40.799999999999997" x14ac:dyDescent="0.3">
      <c r="A357" s="162" t="s">
        <v>395</v>
      </c>
      <c r="B357" s="39" t="s">
        <v>935</v>
      </c>
      <c r="C357" s="46" t="s">
        <v>64</v>
      </c>
      <c r="D357" s="145" t="str">
        <f>D346</f>
        <v>OINVT</v>
      </c>
      <c r="E357" s="145" t="str">
        <f>E346</f>
        <v>OIT</v>
      </c>
      <c r="F357" s="46" t="s">
        <v>64</v>
      </c>
      <c r="G357" s="78" t="e">
        <f>G356*G355</f>
        <v>#DIV/0!</v>
      </c>
      <c r="H357" s="78" t="e">
        <f t="shared" ref="H357" si="655">H356*H355</f>
        <v>#DIV/0!</v>
      </c>
      <c r="I357" s="78" t="e">
        <f t="shared" ref="I357" si="656">I356*I355</f>
        <v>#DIV/0!</v>
      </c>
      <c r="J357" s="78" t="e">
        <f t="shared" ref="J357" si="657">J356*J355</f>
        <v>#DIV/0!</v>
      </c>
      <c r="K357" s="46">
        <f>K346</f>
        <v>0</v>
      </c>
      <c r="L357" s="78">
        <f>L355*L356</f>
        <v>0</v>
      </c>
      <c r="M357" s="78" t="e">
        <f t="shared" ref="M357" si="658">M355*M356</f>
        <v>#DIV/0!</v>
      </c>
      <c r="N357" s="78" t="e">
        <f t="shared" ref="N357" si="659">N355*N356</f>
        <v>#DIV/0!</v>
      </c>
      <c r="O357" s="78" t="e">
        <f t="shared" ref="O357" si="660">O355*O356</f>
        <v>#DIV/0!</v>
      </c>
      <c r="P357" s="78" t="e">
        <f t="shared" ref="P357" si="661">P355*P356</f>
        <v>#DIV/0!</v>
      </c>
      <c r="Q357" s="128" t="e">
        <f t="shared" ref="Q357:Q364" si="662">SUM(M357:P357)/4</f>
        <v>#DIV/0!</v>
      </c>
      <c r="R357" s="128" t="e">
        <f t="shared" ref="R357:R364" si="663">SUM(M357:Q357)</f>
        <v>#DIV/0!</v>
      </c>
    </row>
    <row r="358" spans="1:18" ht="20.399999999999999" x14ac:dyDescent="0.3">
      <c r="A358" s="162" t="s">
        <v>396</v>
      </c>
      <c r="B358" s="39" t="s">
        <v>936</v>
      </c>
      <c r="C358" s="46" t="s">
        <v>64</v>
      </c>
      <c r="D358" s="145" t="str">
        <f>D346</f>
        <v>OINVT</v>
      </c>
      <c r="E358" s="145" t="str">
        <f>E346</f>
        <v>OIT</v>
      </c>
      <c r="F358" s="46" t="s">
        <v>64</v>
      </c>
      <c r="G358" s="78" t="e">
        <f>G354-G357</f>
        <v>#DIV/0!</v>
      </c>
      <c r="H358" s="78" t="e">
        <f t="shared" ref="H358" si="664">H354-H357</f>
        <v>#DIV/0!</v>
      </c>
      <c r="I358" s="78" t="e">
        <f t="shared" ref="I358" si="665">I354-I357</f>
        <v>#DIV/0!</v>
      </c>
      <c r="J358" s="78" t="e">
        <f t="shared" ref="J358" si="666">J354-J357</f>
        <v>#DIV/0!</v>
      </c>
      <c r="K358" s="46">
        <f>K346</f>
        <v>0</v>
      </c>
      <c r="L358" s="78">
        <f>L354-L357</f>
        <v>0</v>
      </c>
      <c r="M358" s="78" t="e">
        <f t="shared" ref="M358" si="667">M354-M357</f>
        <v>#DIV/0!</v>
      </c>
      <c r="N358" s="78" t="e">
        <f t="shared" ref="N358" si="668">N354-N357</f>
        <v>#DIV/0!</v>
      </c>
      <c r="O358" s="78" t="e">
        <f t="shared" ref="O358" si="669">O354-O357</f>
        <v>#DIV/0!</v>
      </c>
      <c r="P358" s="78" t="e">
        <f t="shared" ref="P358" si="670">P354-P357</f>
        <v>#DIV/0!</v>
      </c>
      <c r="Q358" s="128" t="e">
        <f t="shared" si="662"/>
        <v>#DIV/0!</v>
      </c>
      <c r="R358" s="128" t="e">
        <f t="shared" si="663"/>
        <v>#DIV/0!</v>
      </c>
    </row>
    <row r="359" spans="1:18" x14ac:dyDescent="0.3">
      <c r="A359" s="163"/>
      <c r="B359" s="164" t="s">
        <v>214</v>
      </c>
      <c r="C359" s="46"/>
      <c r="D359" s="46"/>
      <c r="E359" s="46"/>
      <c r="F359" s="46"/>
      <c r="G359" s="131"/>
      <c r="H359" s="131"/>
      <c r="I359" s="131"/>
      <c r="J359" s="131"/>
      <c r="K359" s="128"/>
      <c r="L359" s="131"/>
      <c r="M359" s="131"/>
      <c r="N359" s="131"/>
      <c r="O359" s="131"/>
      <c r="P359" s="131"/>
      <c r="Q359" s="128">
        <f t="shared" si="662"/>
        <v>0</v>
      </c>
      <c r="R359" s="128">
        <f t="shared" si="663"/>
        <v>0</v>
      </c>
    </row>
    <row r="360" spans="1:18" ht="20.399999999999999" x14ac:dyDescent="0.3">
      <c r="A360" s="162" t="s">
        <v>561</v>
      </c>
      <c r="B360" s="39" t="s">
        <v>289</v>
      </c>
      <c r="C360" s="46" t="s">
        <v>64</v>
      </c>
      <c r="D360" s="145" t="str">
        <f>D346</f>
        <v>OINVT</v>
      </c>
      <c r="E360" s="145" t="str">
        <f>E346</f>
        <v>OIT</v>
      </c>
      <c r="F360" s="46" t="s">
        <v>64</v>
      </c>
      <c r="G360" s="131"/>
      <c r="H360" s="131"/>
      <c r="I360" s="131"/>
      <c r="J360" s="131"/>
      <c r="K360" s="128">
        <f>K346</f>
        <v>0</v>
      </c>
      <c r="L360" s="131"/>
      <c r="M360" s="131"/>
      <c r="N360" s="131"/>
      <c r="O360" s="131"/>
      <c r="P360" s="131"/>
      <c r="Q360" s="128">
        <f t="shared" si="662"/>
        <v>0</v>
      </c>
      <c r="R360" s="128">
        <f t="shared" si="663"/>
        <v>0</v>
      </c>
    </row>
    <row r="361" spans="1:18" x14ac:dyDescent="0.3">
      <c r="A361" s="130" t="str">
        <f>'P2_Kategorizacija OPEX-a'!A69</f>
        <v>5.2.</v>
      </c>
      <c r="B361" s="39" t="str">
        <f>'P2_Kategorizacija OPEX-a'!B69</f>
        <v>Naknade troškova, potpore i nagrada zaposlenicima isporučitelja vodnih usluga</v>
      </c>
      <c r="C361" s="46" t="s">
        <v>64</v>
      </c>
      <c r="D361" s="145" t="str">
        <f>'P2_Kategorizacija OPEX-a'!D69</f>
        <v>OINVT</v>
      </c>
      <c r="E361" s="145" t="str">
        <f>'P2_Kategorizacija OPEX-a'!E69</f>
        <v>OIT</v>
      </c>
      <c r="F361" s="46" t="s">
        <v>64</v>
      </c>
      <c r="G361" s="131"/>
      <c r="H361" s="131"/>
      <c r="I361" s="131"/>
      <c r="J361" s="131"/>
      <c r="K361" s="128">
        <f>'P2_Kategorizacija OPEX-a'!F69</f>
        <v>0</v>
      </c>
      <c r="L361" s="131"/>
      <c r="M361" s="131"/>
      <c r="N361" s="131"/>
      <c r="O361" s="131"/>
      <c r="P361" s="131"/>
      <c r="Q361" s="128">
        <f t="shared" si="662"/>
        <v>0</v>
      </c>
      <c r="R361" s="128">
        <f t="shared" si="663"/>
        <v>0</v>
      </c>
    </row>
    <row r="362" spans="1:18" x14ac:dyDescent="0.3">
      <c r="A362" s="163"/>
      <c r="B362" s="164" t="s">
        <v>215</v>
      </c>
      <c r="C362" s="46"/>
      <c r="D362" s="46"/>
      <c r="E362" s="46"/>
      <c r="F362" s="46"/>
      <c r="G362" s="131"/>
      <c r="H362" s="131"/>
      <c r="I362" s="131"/>
      <c r="J362" s="131"/>
      <c r="K362" s="128"/>
      <c r="L362" s="131"/>
      <c r="M362" s="131"/>
      <c r="N362" s="131"/>
      <c r="O362" s="131"/>
      <c r="P362" s="131"/>
      <c r="Q362" s="128">
        <f t="shared" si="662"/>
        <v>0</v>
      </c>
      <c r="R362" s="128">
        <f t="shared" si="663"/>
        <v>0</v>
      </c>
    </row>
    <row r="363" spans="1:18" x14ac:dyDescent="0.3">
      <c r="A363" s="40"/>
      <c r="B363" s="39" t="s">
        <v>1015</v>
      </c>
      <c r="C363" s="46"/>
      <c r="D363" s="46"/>
      <c r="E363" s="46"/>
      <c r="F363" s="46"/>
      <c r="G363" s="131"/>
      <c r="H363" s="131"/>
      <c r="I363" s="131"/>
      <c r="J363" s="131"/>
      <c r="K363" s="128"/>
      <c r="L363" s="131"/>
      <c r="M363" s="131"/>
      <c r="N363" s="131"/>
      <c r="O363" s="131"/>
      <c r="P363" s="131"/>
      <c r="Q363" s="128">
        <f t="shared" si="662"/>
        <v>0</v>
      </c>
      <c r="R363" s="128">
        <f t="shared" si="663"/>
        <v>0</v>
      </c>
    </row>
    <row r="364" spans="1:18" ht="30.6" x14ac:dyDescent="0.3">
      <c r="A364" s="40"/>
      <c r="B364" s="39" t="s">
        <v>1016</v>
      </c>
      <c r="C364" s="46"/>
      <c r="D364" s="46"/>
      <c r="E364" s="46"/>
      <c r="F364" s="46"/>
      <c r="G364" s="131"/>
      <c r="H364" s="131"/>
      <c r="I364" s="131"/>
      <c r="J364" s="131"/>
      <c r="K364" s="128"/>
      <c r="L364" s="131"/>
      <c r="M364" s="131"/>
      <c r="N364" s="131"/>
      <c r="O364" s="131"/>
      <c r="P364" s="131"/>
      <c r="Q364" s="128">
        <f t="shared" si="662"/>
        <v>0</v>
      </c>
      <c r="R364" s="128">
        <f t="shared" si="663"/>
        <v>0</v>
      </c>
    </row>
    <row r="365" spans="1:18" ht="30.6" x14ac:dyDescent="0.3">
      <c r="A365" s="40" t="str">
        <f>'P1_Planirane količine VU '!$A$5</f>
        <v>V.Q.3.</v>
      </c>
      <c r="B365"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65" s="46"/>
      <c r="D365" s="46"/>
      <c r="E365" s="46"/>
      <c r="F365" s="46"/>
      <c r="G365" s="166" t="e">
        <f>'P1_Planirane količine VU '!$F$5</f>
        <v>#DIV/0!</v>
      </c>
      <c r="H365" s="166" t="e">
        <f>'P1_Planirane količine VU '!$G$5</f>
        <v>#DIV/0!</v>
      </c>
      <c r="I365" s="166" t="e">
        <f>'P1_Planirane količine VU '!$H$5</f>
        <v>#DIV/0!</v>
      </c>
      <c r="J365" s="166" t="e">
        <f>'P1_Planirane količine VU '!$I$5</f>
        <v>#DIV/0!</v>
      </c>
      <c r="K365" s="128">
        <f>'P1_Planirane količine VU '!$J$5</f>
        <v>0</v>
      </c>
      <c r="L365" s="166">
        <f>'P1_Planirane količine VU '!$K$5</f>
        <v>0</v>
      </c>
      <c r="M365" s="166" t="e">
        <f>'P1_Planirane količine VU '!$L$5</f>
        <v>#DIV/0!</v>
      </c>
      <c r="N365" s="166" t="e">
        <f>'P1_Planirane količine VU '!$M$5</f>
        <v>#DIV/0!</v>
      </c>
      <c r="O365" s="166" t="e">
        <f>'P1_Planirane količine VU '!$N$5</f>
        <v>#DIV/0!</v>
      </c>
      <c r="P365" s="166" t="e">
        <f>'P1_Planirane količine VU '!$O$5</f>
        <v>#DIV/0!</v>
      </c>
      <c r="Q365" s="166" t="e">
        <f>'P1_Planirane količine VU '!$P$5</f>
        <v>#DIV/0!</v>
      </c>
      <c r="R365" s="166" t="e">
        <f>'P1_Planirane količine VU '!$Q$5</f>
        <v>#DIV/0!</v>
      </c>
    </row>
    <row r="366" spans="1:18" ht="20.399999999999999" x14ac:dyDescent="0.3">
      <c r="A366" s="162" t="s">
        <v>397</v>
      </c>
      <c r="B366" s="39" t="s">
        <v>1017</v>
      </c>
      <c r="C366" s="46" t="s">
        <v>64</v>
      </c>
      <c r="D366" s="145" t="str">
        <f>D361</f>
        <v>OINVT</v>
      </c>
      <c r="E366" s="145" t="str">
        <f>E361</f>
        <v>OIT</v>
      </c>
      <c r="F366" s="46" t="s">
        <v>64</v>
      </c>
      <c r="G366" s="78" t="e">
        <f>G365*G364</f>
        <v>#DIV/0!</v>
      </c>
      <c r="H366" s="78" t="e">
        <f t="shared" ref="H366" si="671">H365*H364</f>
        <v>#DIV/0!</v>
      </c>
      <c r="I366" s="78" t="e">
        <f t="shared" ref="I366" si="672">I365*I364</f>
        <v>#DIV/0!</v>
      </c>
      <c r="J366" s="78" t="e">
        <f t="shared" ref="J366" si="673">J365*J364</f>
        <v>#DIV/0!</v>
      </c>
      <c r="K366" s="78">
        <f>K361</f>
        <v>0</v>
      </c>
      <c r="L366" s="78">
        <f t="shared" ref="L366" si="674">L365*L364</f>
        <v>0</v>
      </c>
      <c r="M366" s="78" t="e">
        <f t="shared" ref="M366" si="675">M365*M364</f>
        <v>#DIV/0!</v>
      </c>
      <c r="N366" s="78" t="e">
        <f t="shared" ref="N366" si="676">N365*N364</f>
        <v>#DIV/0!</v>
      </c>
      <c r="O366" s="78" t="e">
        <f t="shared" ref="O366" si="677">O365*O364</f>
        <v>#DIV/0!</v>
      </c>
      <c r="P366" s="78" t="e">
        <f t="shared" ref="P366" si="678">P365*P364</f>
        <v>#DIV/0!</v>
      </c>
      <c r="Q366" s="128" t="e">
        <f t="shared" ref="Q366:Q370" si="679">SUM(M366:P366)/4</f>
        <v>#DIV/0!</v>
      </c>
      <c r="R366" s="128" t="e">
        <f t="shared" ref="R366:R370" si="680">SUM(M366:Q366)</f>
        <v>#DIV/0!</v>
      </c>
    </row>
    <row r="367" spans="1:18" ht="20.399999999999999" x14ac:dyDescent="0.3">
      <c r="A367" s="162" t="s">
        <v>399</v>
      </c>
      <c r="B367" s="39" t="s">
        <v>1018</v>
      </c>
      <c r="C367" s="46" t="s">
        <v>64</v>
      </c>
      <c r="D367" s="145" t="str">
        <f>D361</f>
        <v>OINVT</v>
      </c>
      <c r="E367" s="145" t="str">
        <f>E361</f>
        <v>OIT</v>
      </c>
      <c r="F367" s="46" t="s">
        <v>64</v>
      </c>
      <c r="G367" s="78" t="e">
        <f>G363-G366</f>
        <v>#DIV/0!</v>
      </c>
      <c r="H367" s="78" t="e">
        <f t="shared" ref="H367" si="681">H363-H366</f>
        <v>#DIV/0!</v>
      </c>
      <c r="I367" s="78" t="e">
        <f t="shared" ref="I367" si="682">I363-I366</f>
        <v>#DIV/0!</v>
      </c>
      <c r="J367" s="78" t="e">
        <f t="shared" ref="J367" si="683">J363-J366</f>
        <v>#DIV/0!</v>
      </c>
      <c r="K367" s="78">
        <f>K361</f>
        <v>0</v>
      </c>
      <c r="L367" s="78">
        <f t="shared" ref="L367" si="684">L363-L366</f>
        <v>0</v>
      </c>
      <c r="M367" s="78" t="e">
        <f t="shared" ref="M367" si="685">M363-M366</f>
        <v>#DIV/0!</v>
      </c>
      <c r="N367" s="78" t="e">
        <f t="shared" ref="N367" si="686">N363-N366</f>
        <v>#DIV/0!</v>
      </c>
      <c r="O367" s="78" t="e">
        <f t="shared" ref="O367" si="687">O363-O366</f>
        <v>#DIV/0!</v>
      </c>
      <c r="P367" s="78" t="e">
        <f t="shared" ref="P367" si="688">P363-P366</f>
        <v>#DIV/0!</v>
      </c>
      <c r="Q367" s="128" t="e">
        <f t="shared" si="679"/>
        <v>#DIV/0!</v>
      </c>
      <c r="R367" s="128" t="e">
        <f t="shared" si="680"/>
        <v>#DIV/0!</v>
      </c>
    </row>
    <row r="368" spans="1:18" x14ac:dyDescent="0.3">
      <c r="A368" s="163"/>
      <c r="B368" s="164" t="s">
        <v>213</v>
      </c>
      <c r="C368" s="46"/>
      <c r="D368" s="46"/>
      <c r="E368" s="46"/>
      <c r="F368" s="46"/>
      <c r="G368" s="131"/>
      <c r="H368" s="131"/>
      <c r="I368" s="131"/>
      <c r="J368" s="131"/>
      <c r="K368" s="128"/>
      <c r="L368" s="131"/>
      <c r="M368" s="131"/>
      <c r="N368" s="131"/>
      <c r="O368" s="131"/>
      <c r="P368" s="131"/>
      <c r="Q368" s="128">
        <f t="shared" si="679"/>
        <v>0</v>
      </c>
      <c r="R368" s="128">
        <f t="shared" si="680"/>
        <v>0</v>
      </c>
    </row>
    <row r="369" spans="1:18" x14ac:dyDescent="0.3">
      <c r="A369" s="40"/>
      <c r="B369" s="39" t="s">
        <v>1019</v>
      </c>
      <c r="C369" s="46"/>
      <c r="D369" s="46"/>
      <c r="E369" s="46"/>
      <c r="F369" s="46"/>
      <c r="G369" s="131"/>
      <c r="H369" s="131"/>
      <c r="I369" s="131"/>
      <c r="J369" s="131"/>
      <c r="K369" s="128"/>
      <c r="L369" s="131"/>
      <c r="M369" s="131"/>
      <c r="N369" s="131"/>
      <c r="O369" s="131"/>
      <c r="P369" s="131"/>
      <c r="Q369" s="128">
        <f t="shared" si="679"/>
        <v>0</v>
      </c>
      <c r="R369" s="128">
        <f t="shared" si="680"/>
        <v>0</v>
      </c>
    </row>
    <row r="370" spans="1:18" ht="40.799999999999997" x14ac:dyDescent="0.3">
      <c r="A370" s="40"/>
      <c r="B370" s="39" t="s">
        <v>1020</v>
      </c>
      <c r="C370" s="46"/>
      <c r="D370" s="46"/>
      <c r="E370" s="46"/>
      <c r="F370" s="46"/>
      <c r="G370" s="131"/>
      <c r="H370" s="131"/>
      <c r="I370" s="131"/>
      <c r="J370" s="131"/>
      <c r="K370" s="128"/>
      <c r="L370" s="131"/>
      <c r="M370" s="131"/>
      <c r="N370" s="131"/>
      <c r="O370" s="131"/>
      <c r="P370" s="131"/>
      <c r="Q370" s="128">
        <f t="shared" si="679"/>
        <v>0</v>
      </c>
      <c r="R370" s="128">
        <f t="shared" si="680"/>
        <v>0</v>
      </c>
    </row>
    <row r="371" spans="1:18" ht="30.6" x14ac:dyDescent="0.3">
      <c r="A371" s="40" t="str">
        <f>'P1_Planirane količine VU '!$A$10</f>
        <v>O.Q.3.</v>
      </c>
      <c r="B371"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71" s="46"/>
      <c r="D371" s="46"/>
      <c r="E371" s="46"/>
      <c r="F371" s="46"/>
      <c r="G371" s="166" t="e">
        <f>'P1_Planirane količine VU '!$F$10</f>
        <v>#DIV/0!</v>
      </c>
      <c r="H371" s="166" t="e">
        <f>'P1_Planirane količine VU '!$G$10</f>
        <v>#DIV/0!</v>
      </c>
      <c r="I371" s="166" t="e">
        <f>'P1_Planirane količine VU '!$H$10</f>
        <v>#DIV/0!</v>
      </c>
      <c r="J371" s="166" t="e">
        <f>'P1_Planirane količine VU '!$I$10</f>
        <v>#DIV/0!</v>
      </c>
      <c r="K371" s="166">
        <f>'P1_Planirane količine VU '!$J$10</f>
        <v>0</v>
      </c>
      <c r="L371" s="166">
        <f>'P1_Planirane količine VU '!$K$10</f>
        <v>0</v>
      </c>
      <c r="M371" s="166" t="e">
        <f>'P1_Planirane količine VU '!$L$10</f>
        <v>#DIV/0!</v>
      </c>
      <c r="N371" s="166" t="e">
        <f>'P1_Planirane količine VU '!$M$10</f>
        <v>#DIV/0!</v>
      </c>
      <c r="O371" s="166" t="e">
        <f>'P1_Planirane količine VU '!$N$10</f>
        <v>#DIV/0!</v>
      </c>
      <c r="P371" s="166" t="e">
        <f>'P1_Planirane količine VU '!$O$10</f>
        <v>#DIV/0!</v>
      </c>
      <c r="Q371" s="166" t="e">
        <f>'P1_Planirane količine VU '!$P$10</f>
        <v>#DIV/0!</v>
      </c>
      <c r="R371" s="166" t="e">
        <f>'P1_Planirane količine VU '!$Q$10</f>
        <v>#DIV/0!</v>
      </c>
    </row>
    <row r="372" spans="1:18" ht="40.799999999999997" x14ac:dyDescent="0.3">
      <c r="A372" s="162" t="s">
        <v>398</v>
      </c>
      <c r="B372" s="39" t="s">
        <v>1021</v>
      </c>
      <c r="C372" s="46" t="s">
        <v>64</v>
      </c>
      <c r="D372" s="145" t="str">
        <f>D361</f>
        <v>OINVT</v>
      </c>
      <c r="E372" s="145" t="str">
        <f>E361</f>
        <v>OIT</v>
      </c>
      <c r="F372" s="46" t="s">
        <v>64</v>
      </c>
      <c r="G372" s="78" t="e">
        <f>G371*G370</f>
        <v>#DIV/0!</v>
      </c>
      <c r="H372" s="78" t="e">
        <f t="shared" ref="H372" si="689">H371*H370</f>
        <v>#DIV/0!</v>
      </c>
      <c r="I372" s="78" t="e">
        <f t="shared" ref="I372" si="690">I371*I370</f>
        <v>#DIV/0!</v>
      </c>
      <c r="J372" s="78" t="e">
        <f t="shared" ref="J372" si="691">J371*J370</f>
        <v>#DIV/0!</v>
      </c>
      <c r="K372" s="46">
        <f>K361</f>
        <v>0</v>
      </c>
      <c r="L372" s="78">
        <f>L370*L371</f>
        <v>0</v>
      </c>
      <c r="M372" s="78" t="e">
        <f t="shared" ref="M372" si="692">M370*M371</f>
        <v>#DIV/0!</v>
      </c>
      <c r="N372" s="78" t="e">
        <f t="shared" ref="N372" si="693">N370*N371</f>
        <v>#DIV/0!</v>
      </c>
      <c r="O372" s="78" t="e">
        <f t="shared" ref="O372" si="694">O370*O371</f>
        <v>#DIV/0!</v>
      </c>
      <c r="P372" s="78" t="e">
        <f t="shared" ref="P372" si="695">P370*P371</f>
        <v>#DIV/0!</v>
      </c>
      <c r="Q372" s="128" t="e">
        <f t="shared" ref="Q372:Q379" si="696">SUM(M372:P372)/4</f>
        <v>#DIV/0!</v>
      </c>
      <c r="R372" s="128" t="e">
        <f t="shared" ref="R372:R379" si="697">SUM(M372:Q372)</f>
        <v>#DIV/0!</v>
      </c>
    </row>
    <row r="373" spans="1:18" ht="20.399999999999999" x14ac:dyDescent="0.3">
      <c r="A373" s="162" t="s">
        <v>400</v>
      </c>
      <c r="B373" s="39" t="s">
        <v>1022</v>
      </c>
      <c r="C373" s="46" t="s">
        <v>64</v>
      </c>
      <c r="D373" s="145" t="str">
        <f>D361</f>
        <v>OINVT</v>
      </c>
      <c r="E373" s="145" t="str">
        <f>E361</f>
        <v>OIT</v>
      </c>
      <c r="F373" s="46" t="s">
        <v>64</v>
      </c>
      <c r="G373" s="78" t="e">
        <f>G369-G372</f>
        <v>#DIV/0!</v>
      </c>
      <c r="H373" s="78" t="e">
        <f t="shared" ref="H373" si="698">H369-H372</f>
        <v>#DIV/0!</v>
      </c>
      <c r="I373" s="78" t="e">
        <f t="shared" ref="I373" si="699">I369-I372</f>
        <v>#DIV/0!</v>
      </c>
      <c r="J373" s="78" t="e">
        <f t="shared" ref="J373" si="700">J369-J372</f>
        <v>#DIV/0!</v>
      </c>
      <c r="K373" s="46">
        <f>K361</f>
        <v>0</v>
      </c>
      <c r="L373" s="78">
        <f>L369-L372</f>
        <v>0</v>
      </c>
      <c r="M373" s="78" t="e">
        <f t="shared" ref="M373" si="701">M369-M372</f>
        <v>#DIV/0!</v>
      </c>
      <c r="N373" s="78" t="e">
        <f t="shared" ref="N373" si="702">N369-N372</f>
        <v>#DIV/0!</v>
      </c>
      <c r="O373" s="78" t="e">
        <f t="shared" ref="O373" si="703">O369-O372</f>
        <v>#DIV/0!</v>
      </c>
      <c r="P373" s="78" t="e">
        <f t="shared" ref="P373" si="704">P369-P372</f>
        <v>#DIV/0!</v>
      </c>
      <c r="Q373" s="128" t="e">
        <f t="shared" si="696"/>
        <v>#DIV/0!</v>
      </c>
      <c r="R373" s="128" t="e">
        <f t="shared" si="697"/>
        <v>#DIV/0!</v>
      </c>
    </row>
    <row r="374" spans="1:18" x14ac:dyDescent="0.3">
      <c r="A374" s="163"/>
      <c r="B374" s="164" t="s">
        <v>214</v>
      </c>
      <c r="C374" s="46"/>
      <c r="D374" s="46"/>
      <c r="E374" s="46"/>
      <c r="F374" s="46"/>
      <c r="G374" s="131"/>
      <c r="H374" s="131"/>
      <c r="I374" s="131"/>
      <c r="J374" s="131"/>
      <c r="K374" s="128"/>
      <c r="L374" s="131"/>
      <c r="M374" s="131"/>
      <c r="N374" s="131"/>
      <c r="O374" s="131"/>
      <c r="P374" s="131"/>
      <c r="Q374" s="128">
        <f t="shared" si="696"/>
        <v>0</v>
      </c>
      <c r="R374" s="128">
        <f t="shared" si="697"/>
        <v>0</v>
      </c>
    </row>
    <row r="375" spans="1:18" ht="20.399999999999999" x14ac:dyDescent="0.3">
      <c r="A375" s="162" t="s">
        <v>563</v>
      </c>
      <c r="B375" s="39" t="s">
        <v>1023</v>
      </c>
      <c r="C375" s="46" t="s">
        <v>64</v>
      </c>
      <c r="D375" s="145" t="str">
        <f>D361</f>
        <v>OINVT</v>
      </c>
      <c r="E375" s="145" t="str">
        <f>E361</f>
        <v>OIT</v>
      </c>
      <c r="F375" s="46" t="s">
        <v>64</v>
      </c>
      <c r="G375" s="131"/>
      <c r="H375" s="131"/>
      <c r="I375" s="131"/>
      <c r="J375" s="131"/>
      <c r="K375" s="128">
        <f>K361</f>
        <v>0</v>
      </c>
      <c r="L375" s="131"/>
      <c r="M375" s="131"/>
      <c r="N375" s="131"/>
      <c r="O375" s="131"/>
      <c r="P375" s="131"/>
      <c r="Q375" s="128">
        <f t="shared" si="696"/>
        <v>0</v>
      </c>
      <c r="R375" s="128">
        <f t="shared" si="697"/>
        <v>0</v>
      </c>
    </row>
    <row r="376" spans="1:18" ht="23.25" customHeight="1" x14ac:dyDescent="0.3">
      <c r="A376" s="130" t="str">
        <f>'P2_Kategorizacija OPEX-a'!A70</f>
        <v>5.3.</v>
      </c>
      <c r="B376" s="39" t="str">
        <f>'P2_Kategorizacija OPEX-a'!B70</f>
        <v>Troškovi darovanja u obliku plaćanja za zdravstvene potrebe fizičkih osoba – zaposlenika isporučitelja vodnih usluga ako nisu veća od 2 % prihoda ostvarenog u prethodnoj godini</v>
      </c>
      <c r="C376" s="46" t="s">
        <v>64</v>
      </c>
      <c r="D376" s="145" t="str">
        <f>'P2_Kategorizacija OPEX-a'!D70</f>
        <v>OINVT</v>
      </c>
      <c r="E376" s="145" t="str">
        <f>'P2_Kategorizacija OPEX-a'!E70</f>
        <v>OIT</v>
      </c>
      <c r="F376" s="46" t="s">
        <v>64</v>
      </c>
      <c r="G376" s="131"/>
      <c r="H376" s="131"/>
      <c r="I376" s="131"/>
      <c r="J376" s="131"/>
      <c r="K376" s="128">
        <f>'P2_Kategorizacija OPEX-a'!F70</f>
        <v>0</v>
      </c>
      <c r="L376" s="131"/>
      <c r="M376" s="131"/>
      <c r="N376" s="131"/>
      <c r="O376" s="131"/>
      <c r="P376" s="131"/>
      <c r="Q376" s="128">
        <f t="shared" si="696"/>
        <v>0</v>
      </c>
      <c r="R376" s="128">
        <f t="shared" si="697"/>
        <v>0</v>
      </c>
    </row>
    <row r="377" spans="1:18" x14ac:dyDescent="0.3">
      <c r="A377" s="163"/>
      <c r="B377" s="164" t="s">
        <v>215</v>
      </c>
      <c r="C377" s="46"/>
      <c r="D377" s="46"/>
      <c r="E377" s="46"/>
      <c r="F377" s="46"/>
      <c r="G377" s="131"/>
      <c r="H377" s="131"/>
      <c r="I377" s="131"/>
      <c r="J377" s="131"/>
      <c r="K377" s="128"/>
      <c r="L377" s="131"/>
      <c r="M377" s="131"/>
      <c r="N377" s="131"/>
      <c r="O377" s="131"/>
      <c r="P377" s="131"/>
      <c r="Q377" s="128">
        <f t="shared" si="696"/>
        <v>0</v>
      </c>
      <c r="R377" s="128">
        <f t="shared" si="697"/>
        <v>0</v>
      </c>
    </row>
    <row r="378" spans="1:18" ht="20.399999999999999" x14ac:dyDescent="0.3">
      <c r="A378" s="40"/>
      <c r="B378" s="39" t="s">
        <v>1024</v>
      </c>
      <c r="C378" s="46"/>
      <c r="D378" s="46"/>
      <c r="E378" s="46"/>
      <c r="F378" s="46"/>
      <c r="G378" s="131"/>
      <c r="H378" s="131"/>
      <c r="I378" s="131"/>
      <c r="J378" s="131"/>
      <c r="K378" s="128"/>
      <c r="L378" s="131"/>
      <c r="M378" s="131"/>
      <c r="N378" s="131"/>
      <c r="O378" s="131"/>
      <c r="P378" s="131"/>
      <c r="Q378" s="128">
        <f t="shared" si="696"/>
        <v>0</v>
      </c>
      <c r="R378" s="128">
        <f t="shared" si="697"/>
        <v>0</v>
      </c>
    </row>
    <row r="379" spans="1:18" ht="40.799999999999997" x14ac:dyDescent="0.3">
      <c r="A379" s="40"/>
      <c r="B379" s="39" t="s">
        <v>1025</v>
      </c>
      <c r="C379" s="46"/>
      <c r="D379" s="46"/>
      <c r="E379" s="46"/>
      <c r="F379" s="46"/>
      <c r="G379" s="131"/>
      <c r="H379" s="131"/>
      <c r="I379" s="131"/>
      <c r="J379" s="131"/>
      <c r="K379" s="128"/>
      <c r="L379" s="131"/>
      <c r="M379" s="131"/>
      <c r="N379" s="131"/>
      <c r="O379" s="131"/>
      <c r="P379" s="131"/>
      <c r="Q379" s="128">
        <f t="shared" si="696"/>
        <v>0</v>
      </c>
      <c r="R379" s="128">
        <f t="shared" si="697"/>
        <v>0</v>
      </c>
    </row>
    <row r="380" spans="1:18" ht="30.6" x14ac:dyDescent="0.3">
      <c r="A380" s="40" t="str">
        <f>'P1_Planirane količine VU '!$A$5</f>
        <v>V.Q.3.</v>
      </c>
      <c r="B380"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380" s="46"/>
      <c r="D380" s="46"/>
      <c r="E380" s="46"/>
      <c r="F380" s="46"/>
      <c r="G380" s="166" t="e">
        <f>'P1_Planirane količine VU '!$F$5</f>
        <v>#DIV/0!</v>
      </c>
      <c r="H380" s="166" t="e">
        <f>'P1_Planirane količine VU '!$G$5</f>
        <v>#DIV/0!</v>
      </c>
      <c r="I380" s="166" t="e">
        <f>'P1_Planirane količine VU '!$H$5</f>
        <v>#DIV/0!</v>
      </c>
      <c r="J380" s="166" t="e">
        <f>'P1_Planirane količine VU '!$I$5</f>
        <v>#DIV/0!</v>
      </c>
      <c r="K380" s="128">
        <f>'P1_Planirane količine VU '!$J$5</f>
        <v>0</v>
      </c>
      <c r="L380" s="166">
        <f>'P1_Planirane količine VU '!$K$5</f>
        <v>0</v>
      </c>
      <c r="M380" s="166" t="e">
        <f>'P1_Planirane količine VU '!$L$5</f>
        <v>#DIV/0!</v>
      </c>
      <c r="N380" s="166" t="e">
        <f>'P1_Planirane količine VU '!$M$5</f>
        <v>#DIV/0!</v>
      </c>
      <c r="O380" s="166" t="e">
        <f>'P1_Planirane količine VU '!$N$5</f>
        <v>#DIV/0!</v>
      </c>
      <c r="P380" s="166" t="e">
        <f>'P1_Planirane količine VU '!$O$5</f>
        <v>#DIV/0!</v>
      </c>
      <c r="Q380" s="166" t="e">
        <f>'P1_Planirane količine VU '!$P$5</f>
        <v>#DIV/0!</v>
      </c>
      <c r="R380" s="166" t="e">
        <f>'P1_Planirane količine VU '!$Q$5</f>
        <v>#DIV/0!</v>
      </c>
    </row>
    <row r="381" spans="1:18" ht="30.6" x14ac:dyDescent="0.3">
      <c r="A381" s="162" t="s">
        <v>401</v>
      </c>
      <c r="B381" s="39" t="s">
        <v>1026</v>
      </c>
      <c r="C381" s="46" t="s">
        <v>64</v>
      </c>
      <c r="D381" s="145" t="str">
        <f>D376</f>
        <v>OINVT</v>
      </c>
      <c r="E381" s="145" t="str">
        <f>E376</f>
        <v>OIT</v>
      </c>
      <c r="F381" s="46" t="s">
        <v>64</v>
      </c>
      <c r="G381" s="78" t="e">
        <f>G380*G379</f>
        <v>#DIV/0!</v>
      </c>
      <c r="H381" s="78" t="e">
        <f t="shared" ref="H381" si="705">H380*H379</f>
        <v>#DIV/0!</v>
      </c>
      <c r="I381" s="78" t="e">
        <f t="shared" ref="I381" si="706">I380*I379</f>
        <v>#DIV/0!</v>
      </c>
      <c r="J381" s="78" t="e">
        <f t="shared" ref="J381" si="707">J380*J379</f>
        <v>#DIV/0!</v>
      </c>
      <c r="K381" s="78">
        <f>K376</f>
        <v>0</v>
      </c>
      <c r="L381" s="78">
        <f t="shared" ref="L381" si="708">L380*L379</f>
        <v>0</v>
      </c>
      <c r="M381" s="78" t="e">
        <f t="shared" ref="M381" si="709">M380*M379</f>
        <v>#DIV/0!</v>
      </c>
      <c r="N381" s="78" t="e">
        <f t="shared" ref="N381" si="710">N380*N379</f>
        <v>#DIV/0!</v>
      </c>
      <c r="O381" s="78" t="e">
        <f t="shared" ref="O381" si="711">O380*O379</f>
        <v>#DIV/0!</v>
      </c>
      <c r="P381" s="78" t="e">
        <f t="shared" ref="P381" si="712">P380*P379</f>
        <v>#DIV/0!</v>
      </c>
      <c r="Q381" s="128" t="e">
        <f t="shared" ref="Q381:Q385" si="713">SUM(M381:P381)/4</f>
        <v>#DIV/0!</v>
      </c>
      <c r="R381" s="128" t="e">
        <f t="shared" ref="R381:R385" si="714">SUM(M381:Q381)</f>
        <v>#DIV/0!</v>
      </c>
    </row>
    <row r="382" spans="1:18" ht="30.6" x14ac:dyDescent="0.3">
      <c r="A382" s="162" t="s">
        <v>403</v>
      </c>
      <c r="B382" s="39" t="s">
        <v>1027</v>
      </c>
      <c r="C382" s="46" t="s">
        <v>64</v>
      </c>
      <c r="D382" s="145" t="str">
        <f>D376</f>
        <v>OINVT</v>
      </c>
      <c r="E382" s="145" t="str">
        <f>E376</f>
        <v>OIT</v>
      </c>
      <c r="F382" s="46" t="s">
        <v>64</v>
      </c>
      <c r="G382" s="78" t="e">
        <f>G378-G381</f>
        <v>#DIV/0!</v>
      </c>
      <c r="H382" s="78" t="e">
        <f t="shared" ref="H382" si="715">H378-H381</f>
        <v>#DIV/0!</v>
      </c>
      <c r="I382" s="78" t="e">
        <f t="shared" ref="I382" si="716">I378-I381</f>
        <v>#DIV/0!</v>
      </c>
      <c r="J382" s="78" t="e">
        <f t="shared" ref="J382" si="717">J378-J381</f>
        <v>#DIV/0!</v>
      </c>
      <c r="K382" s="78">
        <f>K376</f>
        <v>0</v>
      </c>
      <c r="L382" s="78">
        <f t="shared" ref="L382" si="718">L378-L381</f>
        <v>0</v>
      </c>
      <c r="M382" s="78" t="e">
        <f t="shared" ref="M382" si="719">M378-M381</f>
        <v>#DIV/0!</v>
      </c>
      <c r="N382" s="78" t="e">
        <f t="shared" ref="N382" si="720">N378-N381</f>
        <v>#DIV/0!</v>
      </c>
      <c r="O382" s="78" t="e">
        <f t="shared" ref="O382" si="721">O378-O381</f>
        <v>#DIV/0!</v>
      </c>
      <c r="P382" s="78" t="e">
        <f t="shared" ref="P382" si="722">P378-P381</f>
        <v>#DIV/0!</v>
      </c>
      <c r="Q382" s="128" t="e">
        <f t="shared" si="713"/>
        <v>#DIV/0!</v>
      </c>
      <c r="R382" s="128" t="e">
        <f t="shared" si="714"/>
        <v>#DIV/0!</v>
      </c>
    </row>
    <row r="383" spans="1:18" x14ac:dyDescent="0.3">
      <c r="A383" s="163"/>
      <c r="B383" s="164" t="s">
        <v>213</v>
      </c>
      <c r="C383" s="46"/>
      <c r="D383" s="46"/>
      <c r="E383" s="46"/>
      <c r="F383" s="46"/>
      <c r="G383" s="131"/>
      <c r="H383" s="131"/>
      <c r="I383" s="131"/>
      <c r="J383" s="131"/>
      <c r="K383" s="128"/>
      <c r="L383" s="131"/>
      <c r="M383" s="131"/>
      <c r="N383" s="131"/>
      <c r="O383" s="131"/>
      <c r="P383" s="131"/>
      <c r="Q383" s="128">
        <f t="shared" si="713"/>
        <v>0</v>
      </c>
      <c r="R383" s="128">
        <f t="shared" si="714"/>
        <v>0</v>
      </c>
    </row>
    <row r="384" spans="1:18" ht="30.6" x14ac:dyDescent="0.3">
      <c r="A384" s="40"/>
      <c r="B384" s="39" t="s">
        <v>1028</v>
      </c>
      <c r="C384" s="46"/>
      <c r="D384" s="46"/>
      <c r="E384" s="46"/>
      <c r="F384" s="46"/>
      <c r="G384" s="131"/>
      <c r="H384" s="131"/>
      <c r="I384" s="131"/>
      <c r="J384" s="131"/>
      <c r="K384" s="128"/>
      <c r="L384" s="131"/>
      <c r="M384" s="131"/>
      <c r="N384" s="131"/>
      <c r="O384" s="131"/>
      <c r="P384" s="131"/>
      <c r="Q384" s="128">
        <f t="shared" si="713"/>
        <v>0</v>
      </c>
      <c r="R384" s="128">
        <f t="shared" si="714"/>
        <v>0</v>
      </c>
    </row>
    <row r="385" spans="1:18" ht="51" x14ac:dyDescent="0.3">
      <c r="A385" s="40"/>
      <c r="B385" s="39" t="s">
        <v>1029</v>
      </c>
      <c r="C385" s="46"/>
      <c r="D385" s="46"/>
      <c r="E385" s="46"/>
      <c r="F385" s="46"/>
      <c r="G385" s="131"/>
      <c r="H385" s="131"/>
      <c r="I385" s="131"/>
      <c r="J385" s="131"/>
      <c r="K385" s="128"/>
      <c r="L385" s="131"/>
      <c r="M385" s="131"/>
      <c r="N385" s="131"/>
      <c r="O385" s="131"/>
      <c r="P385" s="131"/>
      <c r="Q385" s="128">
        <f t="shared" si="713"/>
        <v>0</v>
      </c>
      <c r="R385" s="128">
        <f t="shared" si="714"/>
        <v>0</v>
      </c>
    </row>
    <row r="386" spans="1:18" ht="30.6" x14ac:dyDescent="0.3">
      <c r="A386" s="40" t="str">
        <f>'P1_Planirane količine VU '!$A$10</f>
        <v>O.Q.3.</v>
      </c>
      <c r="B386"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386" s="46"/>
      <c r="D386" s="46"/>
      <c r="E386" s="46"/>
      <c r="F386" s="46"/>
      <c r="G386" s="166" t="e">
        <f>'P1_Planirane količine VU '!$F$10</f>
        <v>#DIV/0!</v>
      </c>
      <c r="H386" s="166" t="e">
        <f>'P1_Planirane količine VU '!$G$10</f>
        <v>#DIV/0!</v>
      </c>
      <c r="I386" s="166" t="e">
        <f>'P1_Planirane količine VU '!$H$10</f>
        <v>#DIV/0!</v>
      </c>
      <c r="J386" s="166" t="e">
        <f>'P1_Planirane količine VU '!$I$10</f>
        <v>#DIV/0!</v>
      </c>
      <c r="K386" s="166">
        <f>'P1_Planirane količine VU '!$J$10</f>
        <v>0</v>
      </c>
      <c r="L386" s="166">
        <f>'P1_Planirane količine VU '!$K$10</f>
        <v>0</v>
      </c>
      <c r="M386" s="166" t="e">
        <f>'P1_Planirane količine VU '!$L$10</f>
        <v>#DIV/0!</v>
      </c>
      <c r="N386" s="166" t="e">
        <f>'P1_Planirane količine VU '!$M$10</f>
        <v>#DIV/0!</v>
      </c>
      <c r="O386" s="166" t="e">
        <f>'P1_Planirane količine VU '!$N$10</f>
        <v>#DIV/0!</v>
      </c>
      <c r="P386" s="166" t="e">
        <f>'P1_Planirane količine VU '!$O$10</f>
        <v>#DIV/0!</v>
      </c>
      <c r="Q386" s="166" t="e">
        <f>'P1_Planirane količine VU '!$P$10</f>
        <v>#DIV/0!</v>
      </c>
      <c r="R386" s="166" t="e">
        <f>'P1_Planirane količine VU '!$Q$10</f>
        <v>#DIV/0!</v>
      </c>
    </row>
    <row r="387" spans="1:18" ht="51" x14ac:dyDescent="0.3">
      <c r="A387" s="162" t="s">
        <v>402</v>
      </c>
      <c r="B387" s="39" t="s">
        <v>1030</v>
      </c>
      <c r="C387" s="46" t="s">
        <v>64</v>
      </c>
      <c r="D387" s="145" t="str">
        <f>D376</f>
        <v>OINVT</v>
      </c>
      <c r="E387" s="145" t="str">
        <f>E376</f>
        <v>OIT</v>
      </c>
      <c r="F387" s="46" t="s">
        <v>64</v>
      </c>
      <c r="G387" s="78" t="e">
        <f>G386*G385</f>
        <v>#DIV/0!</v>
      </c>
      <c r="H387" s="78" t="e">
        <f t="shared" ref="H387" si="723">H386*H385</f>
        <v>#DIV/0!</v>
      </c>
      <c r="I387" s="78" t="e">
        <f t="shared" ref="I387" si="724">I386*I385</f>
        <v>#DIV/0!</v>
      </c>
      <c r="J387" s="78" t="e">
        <f t="shared" ref="J387" si="725">J386*J385</f>
        <v>#DIV/0!</v>
      </c>
      <c r="K387" s="46">
        <f>K376</f>
        <v>0</v>
      </c>
      <c r="L387" s="78">
        <f>L385*L386</f>
        <v>0</v>
      </c>
      <c r="M387" s="78" t="e">
        <f t="shared" ref="M387" si="726">M385*M386</f>
        <v>#DIV/0!</v>
      </c>
      <c r="N387" s="78" t="e">
        <f t="shared" ref="N387" si="727">N385*N386</f>
        <v>#DIV/0!</v>
      </c>
      <c r="O387" s="78" t="e">
        <f t="shared" ref="O387" si="728">O385*O386</f>
        <v>#DIV/0!</v>
      </c>
      <c r="P387" s="78" t="e">
        <f t="shared" ref="P387" si="729">P385*P386</f>
        <v>#DIV/0!</v>
      </c>
      <c r="Q387" s="128" t="e">
        <f t="shared" ref="Q387:Q398" si="730">SUM(M387:P387)/4</f>
        <v>#DIV/0!</v>
      </c>
      <c r="R387" s="128" t="e">
        <f t="shared" ref="R387:R398" si="731">SUM(M387:Q387)</f>
        <v>#DIV/0!</v>
      </c>
    </row>
    <row r="388" spans="1:18" ht="40.799999999999997" x14ac:dyDescent="0.3">
      <c r="A388" s="162" t="s">
        <v>404</v>
      </c>
      <c r="B388" s="39" t="s">
        <v>1031</v>
      </c>
      <c r="C388" s="46" t="s">
        <v>64</v>
      </c>
      <c r="D388" s="145" t="str">
        <f>D376</f>
        <v>OINVT</v>
      </c>
      <c r="E388" s="145" t="str">
        <f>E376</f>
        <v>OIT</v>
      </c>
      <c r="F388" s="46" t="s">
        <v>64</v>
      </c>
      <c r="G388" s="78" t="e">
        <f>G384-G387</f>
        <v>#DIV/0!</v>
      </c>
      <c r="H388" s="78" t="e">
        <f t="shared" ref="H388" si="732">H384-H387</f>
        <v>#DIV/0!</v>
      </c>
      <c r="I388" s="78" t="e">
        <f t="shared" ref="I388" si="733">I384-I387</f>
        <v>#DIV/0!</v>
      </c>
      <c r="J388" s="78" t="e">
        <f t="shared" ref="J388" si="734">J384-J387</f>
        <v>#DIV/0!</v>
      </c>
      <c r="K388" s="46">
        <f>K376</f>
        <v>0</v>
      </c>
      <c r="L388" s="78">
        <f>L384-L387</f>
        <v>0</v>
      </c>
      <c r="M388" s="78" t="e">
        <f t="shared" ref="M388" si="735">M384-M387</f>
        <v>#DIV/0!</v>
      </c>
      <c r="N388" s="78" t="e">
        <f t="shared" ref="N388" si="736">N384-N387</f>
        <v>#DIV/0!</v>
      </c>
      <c r="O388" s="78" t="e">
        <f t="shared" ref="O388" si="737">O384-O387</f>
        <v>#DIV/0!</v>
      </c>
      <c r="P388" s="78" t="e">
        <f t="shared" ref="P388" si="738">P384-P387</f>
        <v>#DIV/0!</v>
      </c>
      <c r="Q388" s="128" t="e">
        <f t="shared" si="730"/>
        <v>#DIV/0!</v>
      </c>
      <c r="R388" s="128" t="e">
        <f t="shared" si="731"/>
        <v>#DIV/0!</v>
      </c>
    </row>
    <row r="389" spans="1:18" x14ac:dyDescent="0.3">
      <c r="A389" s="163"/>
      <c r="B389" s="164" t="s">
        <v>214</v>
      </c>
      <c r="C389" s="46"/>
      <c r="D389" s="46"/>
      <c r="E389" s="46"/>
      <c r="F389" s="46"/>
      <c r="G389" s="131"/>
      <c r="H389" s="131"/>
      <c r="I389" s="131"/>
      <c r="J389" s="131"/>
      <c r="K389" s="128"/>
      <c r="L389" s="131"/>
      <c r="M389" s="131"/>
      <c r="N389" s="131"/>
      <c r="O389" s="131"/>
      <c r="P389" s="131"/>
      <c r="Q389" s="128">
        <f t="shared" si="730"/>
        <v>0</v>
      </c>
      <c r="R389" s="128">
        <f t="shared" si="731"/>
        <v>0</v>
      </c>
    </row>
    <row r="390" spans="1:18" ht="30.6" x14ac:dyDescent="0.3">
      <c r="A390" s="162" t="s">
        <v>562</v>
      </c>
      <c r="B390" s="39" t="s">
        <v>1032</v>
      </c>
      <c r="C390" s="46" t="s">
        <v>64</v>
      </c>
      <c r="D390" s="145" t="str">
        <f>D376</f>
        <v>OINVT</v>
      </c>
      <c r="E390" s="145" t="str">
        <f>E376</f>
        <v>OIT</v>
      </c>
      <c r="F390" s="46" t="s">
        <v>64</v>
      </c>
      <c r="G390" s="131"/>
      <c r="H390" s="131"/>
      <c r="I390" s="131"/>
      <c r="J390" s="131"/>
      <c r="K390" s="128">
        <f>K376</f>
        <v>0</v>
      </c>
      <c r="L390" s="131"/>
      <c r="M390" s="131"/>
      <c r="N390" s="131"/>
      <c r="O390" s="131"/>
      <c r="P390" s="131"/>
      <c r="Q390" s="128">
        <f t="shared" si="730"/>
        <v>0</v>
      </c>
      <c r="R390" s="128">
        <f t="shared" si="731"/>
        <v>0</v>
      </c>
    </row>
    <row r="391" spans="1:18" x14ac:dyDescent="0.3">
      <c r="A391" s="130" t="str">
        <f>'P2_Kategorizacija OPEX-a'!A71</f>
        <v>5.4.</v>
      </c>
      <c r="B391" s="39" t="str">
        <f>'P2_Kategorizacija OPEX-a'!B71</f>
        <v>Troškovi uporabe vlastitih proizvoda, robe i usluga za interne tekuće potrebe</v>
      </c>
      <c r="C391" s="46" t="str">
        <f>'P2_Kategorizacija OPEX-a'!C71</f>
        <v>DA</v>
      </c>
      <c r="D391" s="46" t="str">
        <f>'P2_Kategorizacija OPEX-a'!D71</f>
        <v>PNVT</v>
      </c>
      <c r="E391" s="46" t="str">
        <f>'P2_Kategorizacija OPEX-a'!E71</f>
        <v>PNIT</v>
      </c>
      <c r="F391" s="46" t="s">
        <v>64</v>
      </c>
      <c r="G391" s="131"/>
      <c r="H391" s="131"/>
      <c r="I391" s="131"/>
      <c r="J391" s="131"/>
      <c r="K391" s="128">
        <f>'P2_Kategorizacija OPEX-a'!F71</f>
        <v>0</v>
      </c>
      <c r="L391" s="131"/>
      <c r="M391" s="131"/>
      <c r="N391" s="131"/>
      <c r="O391" s="131"/>
      <c r="P391" s="131"/>
      <c r="Q391" s="128">
        <f t="shared" si="730"/>
        <v>0</v>
      </c>
      <c r="R391" s="128">
        <f t="shared" si="731"/>
        <v>0</v>
      </c>
    </row>
    <row r="392" spans="1:18" x14ac:dyDescent="0.3">
      <c r="A392" s="130" t="str">
        <f>'P2_Kategorizacija OPEX-a'!A72</f>
        <v>5.5.</v>
      </c>
      <c r="B392" s="39" t="str">
        <f>'P2_Kategorizacija OPEX-a'!B72</f>
        <v>Troškovi premija osiguranja</v>
      </c>
      <c r="C392" s="46" t="str">
        <f>'P2_Kategorizacija OPEX-a'!C72</f>
        <v>DA</v>
      </c>
      <c r="D392" s="46" t="str">
        <f>'P2_Kategorizacija OPEX-a'!D72</f>
        <v>PNVT</v>
      </c>
      <c r="E392" s="46" t="str">
        <f>'P2_Kategorizacija OPEX-a'!E72</f>
        <v>PNIT</v>
      </c>
      <c r="F392" s="46" t="s">
        <v>64</v>
      </c>
      <c r="G392" s="131"/>
      <c r="H392" s="131"/>
      <c r="I392" s="131"/>
      <c r="J392" s="131"/>
      <c r="K392" s="128">
        <f>'P2_Kategorizacija OPEX-a'!F72</f>
        <v>0</v>
      </c>
      <c r="L392" s="131"/>
      <c r="M392" s="131"/>
      <c r="N392" s="131"/>
      <c r="O392" s="131"/>
      <c r="P392" s="131"/>
      <c r="Q392" s="128">
        <f t="shared" si="730"/>
        <v>0</v>
      </c>
      <c r="R392" s="128">
        <f t="shared" si="731"/>
        <v>0</v>
      </c>
    </row>
    <row r="393" spans="1:18" x14ac:dyDescent="0.3">
      <c r="A393" s="130" t="str">
        <f>'P2_Kategorizacija OPEX-a'!A73</f>
        <v>5.6.</v>
      </c>
      <c r="B393" s="39" t="str">
        <f>'P2_Kategorizacija OPEX-a'!B73</f>
        <v>Troškovi bankovnih usluga</v>
      </c>
      <c r="C393" s="46" t="str">
        <f>'P2_Kategorizacija OPEX-a'!C73</f>
        <v>DA</v>
      </c>
      <c r="D393" s="46" t="str">
        <f>'P2_Kategorizacija OPEX-a'!D73</f>
        <v>PNVT</v>
      </c>
      <c r="E393" s="46" t="str">
        <f>'P2_Kategorizacija OPEX-a'!E73</f>
        <v>PNIT</v>
      </c>
      <c r="F393" s="46" t="s">
        <v>64</v>
      </c>
      <c r="G393" s="131"/>
      <c r="H393" s="131"/>
      <c r="I393" s="131"/>
      <c r="J393" s="131"/>
      <c r="K393" s="128">
        <f>'P2_Kategorizacija OPEX-a'!F73</f>
        <v>0</v>
      </c>
      <c r="L393" s="131"/>
      <c r="M393" s="131"/>
      <c r="N393" s="131"/>
      <c r="O393" s="131"/>
      <c r="P393" s="131"/>
      <c r="Q393" s="128">
        <f t="shared" si="730"/>
        <v>0</v>
      </c>
      <c r="R393" s="128">
        <f t="shared" si="731"/>
        <v>0</v>
      </c>
    </row>
    <row r="394" spans="1:18" x14ac:dyDescent="0.3">
      <c r="A394" s="130" t="str">
        <f>'P2_Kategorizacija OPEX-a'!A74</f>
        <v>5.7.</v>
      </c>
      <c r="B394" s="39" t="str">
        <f>'P2_Kategorizacija OPEX-a'!B74</f>
        <v>Troškovi platnog prometa</v>
      </c>
      <c r="C394" s="46" t="str">
        <f>'P2_Kategorizacija OPEX-a'!C74</f>
        <v>DA</v>
      </c>
      <c r="D394" s="46" t="str">
        <f>'P2_Kategorizacija OPEX-a'!D74</f>
        <v>PNVT</v>
      </c>
      <c r="E394" s="46" t="str">
        <f>'P2_Kategorizacija OPEX-a'!E74</f>
        <v>PNIT</v>
      </c>
      <c r="F394" s="46" t="s">
        <v>64</v>
      </c>
      <c r="G394" s="131"/>
      <c r="H394" s="131"/>
      <c r="I394" s="131"/>
      <c r="J394" s="131"/>
      <c r="K394" s="128">
        <f>'P2_Kategorizacija OPEX-a'!F74</f>
        <v>0</v>
      </c>
      <c r="L394" s="131"/>
      <c r="M394" s="131"/>
      <c r="N394" s="131"/>
      <c r="O394" s="131"/>
      <c r="P394" s="131"/>
      <c r="Q394" s="128">
        <f t="shared" si="730"/>
        <v>0</v>
      </c>
      <c r="R394" s="128">
        <f t="shared" si="731"/>
        <v>0</v>
      </c>
    </row>
    <row r="395" spans="1:18" x14ac:dyDescent="0.3">
      <c r="A395" s="130" t="str">
        <f>'P2_Kategorizacija OPEX-a'!A75</f>
        <v>5.8.</v>
      </c>
      <c r="B395" s="39" t="str">
        <f>'P2_Kategorizacija OPEX-a'!B75</f>
        <v>Troškovi doprinosa, članarina i drugih davanja</v>
      </c>
      <c r="C395" s="46" t="str">
        <f>'P2_Kategorizacija OPEX-a'!C75</f>
        <v>DA</v>
      </c>
      <c r="D395" s="46" t="str">
        <f>'P2_Kategorizacija OPEX-a'!D75</f>
        <v>PNVT</v>
      </c>
      <c r="E395" s="46" t="str">
        <f>'P2_Kategorizacija OPEX-a'!E75</f>
        <v>PNIT</v>
      </c>
      <c r="F395" s="46" t="s">
        <v>64</v>
      </c>
      <c r="G395" s="131"/>
      <c r="H395" s="131"/>
      <c r="I395" s="131"/>
      <c r="J395" s="131"/>
      <c r="K395" s="128">
        <f>'P2_Kategorizacija OPEX-a'!F75</f>
        <v>0</v>
      </c>
      <c r="L395" s="131"/>
      <c r="M395" s="131"/>
      <c r="N395" s="131"/>
      <c r="O395" s="131"/>
      <c r="P395" s="131"/>
      <c r="Q395" s="128">
        <f t="shared" si="730"/>
        <v>0</v>
      </c>
      <c r="R395" s="128">
        <f t="shared" si="731"/>
        <v>0</v>
      </c>
    </row>
    <row r="396" spans="1:18" x14ac:dyDescent="0.3">
      <c r="A396" s="130" t="str">
        <f>'P2_Kategorizacija OPEX-a'!A76</f>
        <v>5.9.</v>
      </c>
      <c r="B396" s="39" t="str">
        <f>'P2_Kategorizacija OPEX-a'!B76</f>
        <v>Troškovi poreza koji ne ovise o dobiti</v>
      </c>
      <c r="C396" s="46" t="str">
        <f>'P2_Kategorizacija OPEX-a'!C76</f>
        <v>DA</v>
      </c>
      <c r="D396" s="145" t="str">
        <f>'P2_Kategorizacija OPEX-a'!D76</f>
        <v>OINVT</v>
      </c>
      <c r="E396" s="46" t="str">
        <f>'P2_Kategorizacija OPEX-a'!E76</f>
        <v>PNIT</v>
      </c>
      <c r="F396" s="46" t="s">
        <v>64</v>
      </c>
      <c r="G396" s="131"/>
      <c r="H396" s="131"/>
      <c r="I396" s="131"/>
      <c r="J396" s="131"/>
      <c r="K396" s="128">
        <f>'P2_Kategorizacija OPEX-a'!F76</f>
        <v>0</v>
      </c>
      <c r="L396" s="131"/>
      <c r="M396" s="131"/>
      <c r="N396" s="131"/>
      <c r="O396" s="131"/>
      <c r="P396" s="131"/>
      <c r="Q396" s="128">
        <f t="shared" si="730"/>
        <v>0</v>
      </c>
      <c r="R396" s="128">
        <f t="shared" si="731"/>
        <v>0</v>
      </c>
    </row>
    <row r="397" spans="1:18" x14ac:dyDescent="0.3">
      <c r="A397" s="150" t="str">
        <f>'P2_Kategorizacija OPEX-a'!A77</f>
        <v>5.10.</v>
      </c>
      <c r="B397" s="39" t="str">
        <f>'P2_Kategorizacija OPEX-a'!B77</f>
        <v>Troškovi pristojbi i ostalih nematerijalnih troškova</v>
      </c>
      <c r="C397" s="46" t="str">
        <f>'P2_Kategorizacija OPEX-a'!C77</f>
        <v>DA</v>
      </c>
      <c r="D397" s="145" t="str">
        <f>'P2_Kategorizacija OPEX-a'!D77</f>
        <v>OINVT</v>
      </c>
      <c r="E397" s="46" t="str">
        <f>'P2_Kategorizacija OPEX-a'!E77</f>
        <v>PNIT</v>
      </c>
      <c r="F397" s="46" t="s">
        <v>64</v>
      </c>
      <c r="G397" s="131"/>
      <c r="H397" s="131"/>
      <c r="I397" s="131"/>
      <c r="J397" s="131"/>
      <c r="K397" s="128">
        <f>'P2_Kategorizacija OPEX-a'!F77</f>
        <v>0</v>
      </c>
      <c r="L397" s="131"/>
      <c r="M397" s="131"/>
      <c r="N397" s="131"/>
      <c r="O397" s="131"/>
      <c r="P397" s="131"/>
      <c r="Q397" s="128">
        <f t="shared" si="730"/>
        <v>0</v>
      </c>
      <c r="R397" s="128">
        <f t="shared" si="731"/>
        <v>0</v>
      </c>
    </row>
    <row r="398" spans="1:18" ht="30.6" x14ac:dyDescent="0.3">
      <c r="A398" s="130" t="str">
        <f>'P2_Kategorizacija OPEX-a'!A78</f>
        <v>5.11.</v>
      </c>
      <c r="B398" s="39" t="str">
        <f>'P2_Kategorizacija OPEX-a'!B78</f>
        <v>Troškovi naknade za korištenje voda, osim u razdoblju u kojem su korisnici vodnih usluga javne vodoopskrbe obveznici plaćanja naknade za korištenje voda (cijena vodnih usluga dugom isporučitelju vodnih usluga ne sadržava naknadu za korištenje voda)</v>
      </c>
      <c r="C398" s="46" t="str">
        <f>'P2_Kategorizacija OPEX-a'!C78</f>
        <v>DA</v>
      </c>
      <c r="D398" s="46" t="str">
        <f>'P2_Kategorizacija OPEX-a'!D78</f>
        <v>PIVT</v>
      </c>
      <c r="E398" s="46" t="str">
        <f>'P2_Kategorizacija OPEX-a'!E78</f>
        <v>PNIT</v>
      </c>
      <c r="F398" s="46" t="s">
        <v>64</v>
      </c>
      <c r="G398" s="128"/>
      <c r="H398" s="128"/>
      <c r="I398" s="128"/>
      <c r="J398" s="128"/>
      <c r="K398" s="128">
        <f>'P2_Kategorizacija OPEX-a'!F78</f>
        <v>0</v>
      </c>
      <c r="L398" s="128"/>
      <c r="M398" s="128"/>
      <c r="N398" s="128"/>
      <c r="O398" s="128"/>
      <c r="P398" s="128"/>
      <c r="Q398" s="128">
        <f t="shared" si="730"/>
        <v>0</v>
      </c>
      <c r="R398" s="128">
        <f t="shared" si="731"/>
        <v>0</v>
      </c>
    </row>
    <row r="399" spans="1:18" x14ac:dyDescent="0.3">
      <c r="A399" s="160" t="str">
        <f>'P2_Kategorizacija OPEX-a'!A79</f>
        <v>6.</v>
      </c>
      <c r="B399" s="161" t="str">
        <f>'P2_Kategorizacija OPEX-a'!B79</f>
        <v>Troškovi financiranja operativnih troškova</v>
      </c>
      <c r="C399" s="46"/>
      <c r="D399" s="46"/>
      <c r="E399" s="46"/>
      <c r="F399" s="46" t="s">
        <v>64</v>
      </c>
      <c r="G399" s="131"/>
      <c r="H399" s="131"/>
      <c r="I399" s="131"/>
      <c r="J399" s="131"/>
      <c r="K399" s="128"/>
      <c r="L399" s="131"/>
      <c r="M399" s="131"/>
      <c r="N399" s="131"/>
      <c r="O399" s="131"/>
      <c r="P399" s="131"/>
      <c r="Q399" s="128">
        <f t="shared" ref="Q399:Q427" si="739">SUM(M399:P399)/4</f>
        <v>0</v>
      </c>
      <c r="R399" s="128">
        <f t="shared" ref="R399:R427" si="740">SUM(M399:Q399)</f>
        <v>0</v>
      </c>
    </row>
    <row r="400" spans="1:18" x14ac:dyDescent="0.3">
      <c r="A400" s="130" t="str">
        <f>'P2_Kategorizacija OPEX-a'!A80</f>
        <v>6.1.</v>
      </c>
      <c r="B400" s="39" t="str">
        <f>'P2_Kategorizacija OPEX-a'!B80</f>
        <v>Troškovi kamata</v>
      </c>
      <c r="C400" s="46" t="str">
        <f>'P2_Kategorizacija OPEX-a'!C80</f>
        <v>DA</v>
      </c>
      <c r="D400" s="145" t="str">
        <f>'P2_Kategorizacija OPEX-a'!D80</f>
        <v>OINVT</v>
      </c>
      <c r="E400" s="46" t="str">
        <f>'P2_Kategorizacija OPEX-a'!E80</f>
        <v>PNIT</v>
      </c>
      <c r="F400" s="46" t="s">
        <v>64</v>
      </c>
      <c r="G400" s="131"/>
      <c r="H400" s="131"/>
      <c r="I400" s="131"/>
      <c r="J400" s="131"/>
      <c r="K400" s="128">
        <f>'P2_Kategorizacija OPEX-a'!F80</f>
        <v>0</v>
      </c>
      <c r="L400" s="131"/>
      <c r="M400" s="131"/>
      <c r="N400" s="131"/>
      <c r="O400" s="131"/>
      <c r="P400" s="131"/>
      <c r="Q400" s="128">
        <f t="shared" si="739"/>
        <v>0</v>
      </c>
      <c r="R400" s="128">
        <f t="shared" si="740"/>
        <v>0</v>
      </c>
    </row>
    <row r="401" spans="1:18" x14ac:dyDescent="0.3">
      <c r="A401" s="130" t="str">
        <f>'P2_Kategorizacija OPEX-a'!A81</f>
        <v>6.2.</v>
      </c>
      <c r="B401" s="39" t="str">
        <f>'P2_Kategorizacija OPEX-a'!B81</f>
        <v>Troškovi naknada (naknada za obradu zahtjeva, naknada za rezervaciju sredstava, interkalarna kamata i dr.)</v>
      </c>
      <c r="C401" s="46" t="str">
        <f>'P2_Kategorizacija OPEX-a'!C81</f>
        <v>DA</v>
      </c>
      <c r="D401" s="145" t="str">
        <f>'P2_Kategorizacija OPEX-a'!D81</f>
        <v>OINVT</v>
      </c>
      <c r="E401" s="46" t="str">
        <f>'P2_Kategorizacija OPEX-a'!E81</f>
        <v>PNIT</v>
      </c>
      <c r="F401" s="46" t="s">
        <v>64</v>
      </c>
      <c r="G401" s="131"/>
      <c r="H401" s="131"/>
      <c r="I401" s="131"/>
      <c r="J401" s="131"/>
      <c r="K401" s="128">
        <f>'P2_Kategorizacija OPEX-a'!F81</f>
        <v>0</v>
      </c>
      <c r="L401" s="131"/>
      <c r="M401" s="131"/>
      <c r="N401" s="131"/>
      <c r="O401" s="131"/>
      <c r="P401" s="131"/>
      <c r="Q401" s="128">
        <f t="shared" si="739"/>
        <v>0</v>
      </c>
      <c r="R401" s="128">
        <f t="shared" si="740"/>
        <v>0</v>
      </c>
    </row>
    <row r="402" spans="1:18" x14ac:dyDescent="0.3">
      <c r="A402" s="130" t="str">
        <f>'P2_Kategorizacija OPEX-a'!A82</f>
        <v>6.3.</v>
      </c>
      <c r="B402" s="39" t="str">
        <f>'P2_Kategorizacija OPEX-a'!B82</f>
        <v>Troškovi tečajnih razlika</v>
      </c>
      <c r="C402" s="46" t="str">
        <f>'P2_Kategorizacija OPEX-a'!C82</f>
        <v>DA</v>
      </c>
      <c r="D402" s="145" t="str">
        <f>'P2_Kategorizacija OPEX-a'!D82</f>
        <v>OINVT</v>
      </c>
      <c r="E402" s="46" t="str">
        <f>'P2_Kategorizacija OPEX-a'!E82</f>
        <v>PNIT</v>
      </c>
      <c r="F402" s="46" t="s">
        <v>64</v>
      </c>
      <c r="G402" s="131"/>
      <c r="H402" s="131"/>
      <c r="I402" s="131"/>
      <c r="J402" s="131"/>
      <c r="K402" s="128">
        <f>'P2_Kategorizacija OPEX-a'!F82</f>
        <v>0</v>
      </c>
      <c r="L402" s="131"/>
      <c r="M402" s="131"/>
      <c r="N402" s="131"/>
      <c r="O402" s="131"/>
      <c r="P402" s="131"/>
      <c r="Q402" s="128">
        <f t="shared" si="739"/>
        <v>0</v>
      </c>
      <c r="R402" s="128">
        <f t="shared" si="740"/>
        <v>0</v>
      </c>
    </row>
    <row r="403" spans="1:18" ht="20.399999999999999" x14ac:dyDescent="0.3">
      <c r="A403" s="130" t="str">
        <f>'P2_Kategorizacija OPEX-a'!A83</f>
        <v>6.4.</v>
      </c>
      <c r="B403" s="39" t="str">
        <f>'P2_Kategorizacija OPEX-a'!B83</f>
        <v>Ostali troškove financiranja, osim otplate glavnice, zajmova i kredita koji služe pokriću drugih operativnih troškova, uključujući i likvidnost isporučitelja vodnih usluga</v>
      </c>
      <c r="C403" s="46" t="str">
        <f>'P2_Kategorizacija OPEX-a'!C83</f>
        <v>DA</v>
      </c>
      <c r="D403" s="145" t="str">
        <f>'P2_Kategorizacija OPEX-a'!D83</f>
        <v>OINVT</v>
      </c>
      <c r="E403" s="46" t="str">
        <f>'P2_Kategorizacija OPEX-a'!E83</f>
        <v>PNIT</v>
      </c>
      <c r="F403" s="46" t="s">
        <v>64</v>
      </c>
      <c r="G403" s="131"/>
      <c r="H403" s="131"/>
      <c r="I403" s="131"/>
      <c r="J403" s="131"/>
      <c r="K403" s="128">
        <f>'P2_Kategorizacija OPEX-a'!F83</f>
        <v>0</v>
      </c>
      <c r="L403" s="131"/>
      <c r="M403" s="131"/>
      <c r="N403" s="131"/>
      <c r="O403" s="131"/>
      <c r="P403" s="131"/>
      <c r="Q403" s="128">
        <f t="shared" si="739"/>
        <v>0</v>
      </c>
      <c r="R403" s="128">
        <f t="shared" si="740"/>
        <v>0</v>
      </c>
    </row>
    <row r="404" spans="1:18" x14ac:dyDescent="0.3">
      <c r="A404" s="160" t="str">
        <f>'P2_Kategorizacija OPEX-a'!A84</f>
        <v>7.</v>
      </c>
      <c r="B404" s="161" t="str">
        <f>'P2_Kategorizacija OPEX-a'!B84</f>
        <v>Rezerviranja i vrijednosna usklađenja</v>
      </c>
      <c r="C404" s="46"/>
      <c r="D404" s="46"/>
      <c r="E404" s="46"/>
      <c r="F404" s="46"/>
      <c r="G404" s="131"/>
      <c r="H404" s="131"/>
      <c r="I404" s="131"/>
      <c r="J404" s="131"/>
      <c r="K404" s="128"/>
      <c r="L404" s="131"/>
      <c r="M404" s="131"/>
      <c r="N404" s="131"/>
      <c r="O404" s="131"/>
      <c r="P404" s="131"/>
      <c r="Q404" s="128">
        <f t="shared" si="739"/>
        <v>0</v>
      </c>
      <c r="R404" s="128">
        <f t="shared" si="740"/>
        <v>0</v>
      </c>
    </row>
    <row r="405" spans="1:18" x14ac:dyDescent="0.3">
      <c r="A405" s="40" t="str">
        <f>'P2_Kategorizacija OPEX-a'!A85</f>
        <v>7.1.</v>
      </c>
      <c r="B405" s="39" t="str">
        <f>'P2_Kategorizacija OPEX-a'!B85</f>
        <v>Troškovi ukupnih rezerviranja</v>
      </c>
      <c r="C405" s="46"/>
      <c r="D405" s="46"/>
      <c r="E405" s="46"/>
      <c r="F405" s="46"/>
      <c r="G405" s="131"/>
      <c r="H405" s="131"/>
      <c r="I405" s="131"/>
      <c r="J405" s="131"/>
      <c r="K405" s="128"/>
      <c r="L405" s="131"/>
      <c r="M405" s="131"/>
      <c r="N405" s="131"/>
      <c r="O405" s="131"/>
      <c r="P405" s="131"/>
      <c r="Q405" s="128">
        <f t="shared" si="739"/>
        <v>0</v>
      </c>
      <c r="R405" s="128">
        <f t="shared" si="740"/>
        <v>0</v>
      </c>
    </row>
    <row r="406" spans="1:18" ht="20.399999999999999" x14ac:dyDescent="0.3">
      <c r="A406" s="40" t="str">
        <f>'P2_Kategorizacija OPEX-a'!A86</f>
        <v>7.1.1.</v>
      </c>
      <c r="B406" s="39" t="str">
        <f>'P2_Kategorizacija OPEX-a'!B86</f>
        <v>Troškovi rezerviranja koji ne ispunjavaju uvjete za porezno priznati rashod i do svote porezno priznatog rashoda, u skladu s propisima o porezu na dobit</v>
      </c>
      <c r="C406" s="46"/>
      <c r="D406" s="46"/>
      <c r="E406" s="46"/>
      <c r="F406" s="46"/>
      <c r="G406" s="131"/>
      <c r="H406" s="131"/>
      <c r="I406" s="131"/>
      <c r="J406" s="131"/>
      <c r="K406" s="128"/>
      <c r="L406" s="131"/>
      <c r="M406" s="131"/>
      <c r="N406" s="131"/>
      <c r="O406" s="131"/>
      <c r="P406" s="131"/>
      <c r="Q406" s="128">
        <f t="shared" si="739"/>
        <v>0</v>
      </c>
      <c r="R406" s="128">
        <f t="shared" si="740"/>
        <v>0</v>
      </c>
    </row>
    <row r="407" spans="1:18" ht="20.399999999999999" x14ac:dyDescent="0.3">
      <c r="A407" s="130" t="str">
        <f>'P2_Kategorizacija OPEX-a'!A87</f>
        <v>7.1.2.</v>
      </c>
      <c r="B407" s="39" t="str">
        <f>'P2_Kategorizacija OPEX-a'!B87</f>
        <v>Troškovi rezerviranja koji ispunjavaju uvjete za porezno priznati rashod i do svote porezno priznatog rashoda, u skladu s propisima o porezu na dobit</v>
      </c>
      <c r="C407" s="46" t="str">
        <f>'P2_Kategorizacija OPEX-a'!C87</f>
        <v>DA</v>
      </c>
      <c r="D407" s="46" t="str">
        <f>'P2_Kategorizacija OPEX-a'!D87</f>
        <v>PNVT</v>
      </c>
      <c r="E407" s="46" t="str">
        <f>'P2_Kategorizacija OPEX-a'!E87</f>
        <v>PNIT</v>
      </c>
      <c r="F407" s="46" t="s">
        <v>64</v>
      </c>
      <c r="G407" s="131"/>
      <c r="H407" s="131"/>
      <c r="I407" s="131"/>
      <c r="J407" s="131"/>
      <c r="K407" s="128">
        <f>'P2_Kategorizacija OPEX-a'!F87</f>
        <v>0</v>
      </c>
      <c r="L407" s="131"/>
      <c r="M407" s="131"/>
      <c r="N407" s="131"/>
      <c r="O407" s="131"/>
      <c r="P407" s="131"/>
      <c r="Q407" s="128">
        <f t="shared" si="739"/>
        <v>0</v>
      </c>
      <c r="R407" s="128">
        <f t="shared" si="740"/>
        <v>0</v>
      </c>
    </row>
    <row r="408" spans="1:18" x14ac:dyDescent="0.3">
      <c r="A408" s="40" t="str">
        <f>'P2_Kategorizacija OPEX-a'!A88</f>
        <v>7.2.</v>
      </c>
      <c r="B408" s="39" t="str">
        <f>'P2_Kategorizacija OPEX-a'!B88</f>
        <v>Troškovi ukupnih vrijednosnih usklađenja (osim tarifnog elementa VUP)</v>
      </c>
      <c r="C408" s="46"/>
      <c r="D408" s="46"/>
      <c r="E408" s="46"/>
      <c r="F408" s="46"/>
      <c r="G408" s="131"/>
      <c r="H408" s="131"/>
      <c r="I408" s="131"/>
      <c r="J408" s="131"/>
      <c r="K408" s="128"/>
      <c r="L408" s="131"/>
      <c r="M408" s="131"/>
      <c r="N408" s="131"/>
      <c r="O408" s="131"/>
      <c r="P408" s="131"/>
      <c r="Q408" s="128">
        <f t="shared" si="739"/>
        <v>0</v>
      </c>
      <c r="R408" s="128">
        <f t="shared" si="740"/>
        <v>0</v>
      </c>
    </row>
    <row r="409" spans="1:18" ht="20.399999999999999" x14ac:dyDescent="0.3">
      <c r="A409" s="151" t="str">
        <f>'P2_Kategorizacija OPEX-a'!A89</f>
        <v>7.2.1.</v>
      </c>
      <c r="B409" s="39" t="str">
        <f>'P2_Kategorizacija OPEX-a'!B89</f>
        <v>Troškovi vrijednosnih usklađenja (osim tarifnog elementa VUP)  koji ne ispunjavaju uvjete za porezno priznati rashod i do svote porezno priznatog rashoda, u skladu s propisima o porezu na dobit</v>
      </c>
      <c r="C409" s="46"/>
      <c r="D409" s="46"/>
      <c r="E409" s="46"/>
      <c r="F409" s="46"/>
      <c r="G409" s="131"/>
      <c r="H409" s="131"/>
      <c r="I409" s="131"/>
      <c r="J409" s="131"/>
      <c r="K409" s="128"/>
      <c r="L409" s="131"/>
      <c r="M409" s="131"/>
      <c r="N409" s="131"/>
      <c r="O409" s="131"/>
      <c r="P409" s="131"/>
      <c r="Q409" s="128">
        <f t="shared" si="739"/>
        <v>0</v>
      </c>
      <c r="R409" s="128">
        <f t="shared" si="740"/>
        <v>0</v>
      </c>
    </row>
    <row r="410" spans="1:18" ht="20.399999999999999" x14ac:dyDescent="0.3">
      <c r="A410" s="40" t="str">
        <f>'P2_Kategorizacija OPEX-a'!A90</f>
        <v>7.2.2.</v>
      </c>
      <c r="B410" s="39" t="str">
        <f>'P2_Kategorizacija OPEX-a'!B90</f>
        <v>Troškovi vrijednosnih usklađenja (osim tarifnog elementa VUP) koji ispunjavaju uvjete za porezno priznati rashod i do svote porezno priznatog rashoda, u skladu s propisima o porezu na dobit</v>
      </c>
      <c r="C410" s="46"/>
      <c r="D410" s="46"/>
      <c r="E410" s="46"/>
      <c r="F410" s="46"/>
      <c r="G410" s="131"/>
      <c r="H410" s="131"/>
      <c r="I410" s="131"/>
      <c r="J410" s="131"/>
      <c r="K410" s="128"/>
      <c r="L410" s="131"/>
      <c r="M410" s="131"/>
      <c r="N410" s="131"/>
      <c r="O410" s="131"/>
      <c r="P410" s="131"/>
      <c r="Q410" s="128">
        <f t="shared" si="739"/>
        <v>0</v>
      </c>
      <c r="R410" s="128">
        <f t="shared" si="740"/>
        <v>0</v>
      </c>
    </row>
    <row r="411" spans="1:18" ht="30.6" x14ac:dyDescent="0.3">
      <c r="A411" s="40" t="str">
        <f>'P2_Kategorizacija OPEX-a'!A91</f>
        <v>7.2.2.1.</v>
      </c>
      <c r="B411" s="39" t="str">
        <f>'P2_Kategorizacija OPEX-a'!B91</f>
        <v>Troškovi vrijednosnih usklađenja koji ispunjavaju uvjete za porezno priznati rashod i do svote porezno priznatog rashoda, u skladu s propisima o porezu na dobit a koji se odnose na troškove vrijednosnih usklađenja potraživanja s ciljem otpisa nenaplativih potraživanja od korisnika vodnih usluga</v>
      </c>
      <c r="C411" s="46"/>
      <c r="D411" s="46"/>
      <c r="E411" s="46"/>
      <c r="F411" s="46"/>
      <c r="G411" s="131"/>
      <c r="H411" s="131"/>
      <c r="I411" s="131"/>
      <c r="J411" s="131"/>
      <c r="K411" s="128"/>
      <c r="L411" s="131"/>
      <c r="M411" s="131"/>
      <c r="N411" s="131"/>
      <c r="O411" s="131"/>
      <c r="P411" s="131"/>
      <c r="Q411" s="128">
        <f t="shared" si="739"/>
        <v>0</v>
      </c>
      <c r="R411" s="128">
        <f t="shared" si="740"/>
        <v>0</v>
      </c>
    </row>
    <row r="412" spans="1:18" ht="20.399999999999999" x14ac:dyDescent="0.3">
      <c r="A412" s="130" t="str">
        <f>'P2_Kategorizacija OPEX-a'!A92</f>
        <v>7.2.2.2.</v>
      </c>
      <c r="B412" s="39" t="str">
        <f>'P2_Kategorizacija OPEX-a'!B92</f>
        <v>Troškovi vrijednosnih usklađenja (osim tarifnog elementa VUP) koji ispunjavaju uvjete za porezno priznati rashod i do svote porezno priznatog rashoda, u skladu s propisima o porezu na dobit</v>
      </c>
      <c r="C412" s="46" t="str">
        <f>'P2_Kategorizacija OPEX-a'!C92</f>
        <v>DA</v>
      </c>
      <c r="D412" s="46" t="str">
        <f>'P2_Kategorizacija OPEX-a'!D92</f>
        <v>PNVT</v>
      </c>
      <c r="E412" s="46" t="str">
        <f>'P2_Kategorizacija OPEX-a'!E92</f>
        <v>PNIT</v>
      </c>
      <c r="F412" s="46" t="s">
        <v>64</v>
      </c>
      <c r="G412" s="131"/>
      <c r="H412" s="131"/>
      <c r="I412" s="131"/>
      <c r="J412" s="131"/>
      <c r="K412" s="128">
        <f>'P2_Kategorizacija OPEX-a'!F92</f>
        <v>0</v>
      </c>
      <c r="L412" s="131"/>
      <c r="M412" s="131"/>
      <c r="N412" s="131"/>
      <c r="O412" s="131"/>
      <c r="P412" s="131"/>
      <c r="Q412" s="128">
        <f t="shared" si="739"/>
        <v>0</v>
      </c>
      <c r="R412" s="128">
        <f t="shared" si="740"/>
        <v>0</v>
      </c>
    </row>
    <row r="413" spans="1:18" x14ac:dyDescent="0.3">
      <c r="A413" s="160" t="str">
        <f>'P2_Kategorizacija OPEX-a'!A93</f>
        <v>8.</v>
      </c>
      <c r="B413" s="161" t="str">
        <f>'P2_Kategorizacija OPEX-a'!B93</f>
        <v>Ostali predefinirani neizravni troškovi</v>
      </c>
      <c r="C413" s="128"/>
      <c r="D413" s="128"/>
      <c r="E413" s="128"/>
      <c r="F413" s="46" t="s">
        <v>64</v>
      </c>
      <c r="G413" s="131"/>
      <c r="H413" s="131"/>
      <c r="I413" s="131"/>
      <c r="J413" s="131"/>
      <c r="K413" s="128"/>
      <c r="L413" s="131"/>
      <c r="M413" s="131"/>
      <c r="N413" s="131"/>
      <c r="O413" s="131"/>
      <c r="P413" s="131"/>
      <c r="Q413" s="128">
        <f t="shared" si="739"/>
        <v>0</v>
      </c>
      <c r="R413" s="128">
        <f t="shared" si="740"/>
        <v>0</v>
      </c>
    </row>
    <row r="414" spans="1:18" x14ac:dyDescent="0.3">
      <c r="A414" s="133" t="str">
        <f>'P2_Kategorizacija OPEX-a'!A94</f>
        <v>8.1.</v>
      </c>
      <c r="B414" s="40" t="str">
        <f>'P2_Kategorizacija OPEX-a'!B94</f>
        <v>Troškovi poslovnih prostora koji nisu prostori komunalnih vodnih građevina</v>
      </c>
      <c r="C414" s="128" t="str">
        <f>'P2_Kategorizacija OPEX-a'!C94</f>
        <v>DA</v>
      </c>
      <c r="D414" s="46" t="str">
        <f>'P2_Kategorizacija OPEX-a'!D94</f>
        <v>PNVT</v>
      </c>
      <c r="E414" s="128" t="str">
        <f>'P2_Kategorizacija OPEX-a'!E94</f>
        <v>PNIT</v>
      </c>
      <c r="F414" s="46" t="s">
        <v>64</v>
      </c>
      <c r="G414" s="131"/>
      <c r="H414" s="131"/>
      <c r="I414" s="131"/>
      <c r="J414" s="131"/>
      <c r="K414" s="128">
        <f>'P2_Kategorizacija OPEX-a'!F94</f>
        <v>0</v>
      </c>
      <c r="L414" s="131"/>
      <c r="M414" s="131"/>
      <c r="N414" s="131"/>
      <c r="O414" s="131"/>
      <c r="P414" s="131"/>
      <c r="Q414" s="128">
        <f t="shared" si="739"/>
        <v>0</v>
      </c>
      <c r="R414" s="128">
        <f t="shared" si="740"/>
        <v>0</v>
      </c>
    </row>
    <row r="415" spans="1:18" x14ac:dyDescent="0.3">
      <c r="A415" s="133" t="str">
        <f>'P2_Kategorizacija OPEX-a'!A95</f>
        <v>8.2.</v>
      </c>
      <c r="B415" s="40" t="str">
        <f>'P2_Kategorizacija OPEX-a'!B95</f>
        <v>Troškovi skupštine, uprave i nadzornog odbora</v>
      </c>
      <c r="C415" s="128" t="str">
        <f>'P2_Kategorizacija OPEX-a'!C95</f>
        <v>DA</v>
      </c>
      <c r="D415" s="46" t="str">
        <f>'P2_Kategorizacija OPEX-a'!D95</f>
        <v>PNVT</v>
      </c>
      <c r="E415" s="128" t="str">
        <f>'P2_Kategorizacija OPEX-a'!E95</f>
        <v>PNIT</v>
      </c>
      <c r="F415" s="46" t="s">
        <v>64</v>
      </c>
      <c r="G415" s="131"/>
      <c r="H415" s="131"/>
      <c r="I415" s="131"/>
      <c r="J415" s="131"/>
      <c r="K415" s="128">
        <f>'P2_Kategorizacija OPEX-a'!F95</f>
        <v>0</v>
      </c>
      <c r="L415" s="131"/>
      <c r="M415" s="131"/>
      <c r="N415" s="131"/>
      <c r="O415" s="131"/>
      <c r="P415" s="131"/>
      <c r="Q415" s="128">
        <f t="shared" si="739"/>
        <v>0</v>
      </c>
      <c r="R415" s="128">
        <f t="shared" si="740"/>
        <v>0</v>
      </c>
    </row>
    <row r="416" spans="1:18" x14ac:dyDescent="0.3">
      <c r="A416" s="133" t="str">
        <f>'P2_Kategorizacija OPEX-a'!A96</f>
        <v>8.3.</v>
      </c>
      <c r="B416" s="40" t="str">
        <f>'P2_Kategorizacija OPEX-a'!B96</f>
        <v>Troškovi zaposlenih u zajedničkim službama</v>
      </c>
      <c r="C416" s="128" t="str">
        <f>'P2_Kategorizacija OPEX-a'!C96</f>
        <v>DA</v>
      </c>
      <c r="D416" s="46" t="str">
        <f>'P2_Kategorizacija OPEX-a'!D96</f>
        <v>PNVT</v>
      </c>
      <c r="E416" s="128" t="str">
        <f>'P2_Kategorizacija OPEX-a'!E96</f>
        <v>PNIT</v>
      </c>
      <c r="F416" s="46" t="s">
        <v>64</v>
      </c>
      <c r="G416" s="131"/>
      <c r="H416" s="131"/>
      <c r="I416" s="131"/>
      <c r="J416" s="131"/>
      <c r="K416" s="128">
        <f>'P2_Kategorizacija OPEX-a'!F96</f>
        <v>0</v>
      </c>
      <c r="L416" s="131"/>
      <c r="M416" s="131"/>
      <c r="N416" s="131"/>
      <c r="O416" s="131"/>
      <c r="P416" s="131"/>
      <c r="Q416" s="128">
        <f t="shared" si="739"/>
        <v>0</v>
      </c>
      <c r="R416" s="128">
        <f t="shared" si="740"/>
        <v>0</v>
      </c>
    </row>
    <row r="417" spans="1:18" ht="20.399999999999999" x14ac:dyDescent="0.3">
      <c r="A417" s="133" t="str">
        <f>'P2_Kategorizacija OPEX-a'!A97</f>
        <v>8.4.</v>
      </c>
      <c r="B417" s="39" t="str">
        <f>'P2_Kategorizacija OPEX-a'!B97</f>
        <v>Troškovi darovanja u obliku plaćanja za zdravstvene potrebe fizičkih osoba – zaposlenika u zajedničkim službama isporučitelja vodnih usluga ako nisu veća od 2 % prihoda ostvarenog u prethodnoj godini</v>
      </c>
      <c r="C417" s="128" t="str">
        <f>'P2_Kategorizacija OPEX-a'!C97</f>
        <v>DA</v>
      </c>
      <c r="D417" s="46" t="str">
        <f>'P2_Kategorizacija OPEX-a'!D97</f>
        <v>PNVT</v>
      </c>
      <c r="E417" s="128" t="str">
        <f>'P2_Kategorizacija OPEX-a'!E97</f>
        <v>PNIT</v>
      </c>
      <c r="F417" s="46" t="s">
        <v>64</v>
      </c>
      <c r="G417" s="131"/>
      <c r="H417" s="131"/>
      <c r="I417" s="131"/>
      <c r="J417" s="131"/>
      <c r="K417" s="128">
        <f>'P2_Kategorizacija OPEX-a'!F97</f>
        <v>0</v>
      </c>
      <c r="L417" s="131"/>
      <c r="M417" s="131"/>
      <c r="N417" s="131"/>
      <c r="O417" s="131"/>
      <c r="P417" s="131"/>
      <c r="Q417" s="128">
        <f t="shared" ref="Q417:Q418" si="741">SUM(M417:P417)/4</f>
        <v>0</v>
      </c>
      <c r="R417" s="128">
        <f t="shared" ref="R417:R418" si="742">SUM(M417:Q417)</f>
        <v>0</v>
      </c>
    </row>
    <row r="418" spans="1:18" x14ac:dyDescent="0.3">
      <c r="A418" s="133" t="str">
        <f>'P2_Kategorizacija OPEX-a'!A98</f>
        <v>8.5.</v>
      </c>
      <c r="B418" s="39" t="str">
        <f>'P2_Kategorizacija OPEX-a'!B98</f>
        <v>Naknade troškova, potpore i nagrada zaposlenicima u zajedničkim službama isporučitelja vodnih usluga</v>
      </c>
      <c r="C418" s="128" t="str">
        <f>'P2_Kategorizacija OPEX-a'!C98</f>
        <v>DA</v>
      </c>
      <c r="D418" s="46" t="str">
        <f>'P2_Kategorizacija OPEX-a'!D98</f>
        <v>PNVT</v>
      </c>
      <c r="E418" s="128" t="str">
        <f>'P2_Kategorizacija OPEX-a'!E98</f>
        <v>PNIT</v>
      </c>
      <c r="F418" s="46" t="s">
        <v>64</v>
      </c>
      <c r="G418" s="131"/>
      <c r="H418" s="131"/>
      <c r="I418" s="131"/>
      <c r="J418" s="131"/>
      <c r="K418" s="128">
        <f>'P2_Kategorizacija OPEX-a'!F98</f>
        <v>0</v>
      </c>
      <c r="L418" s="131"/>
      <c r="M418" s="131"/>
      <c r="N418" s="131"/>
      <c r="O418" s="131"/>
      <c r="P418" s="131"/>
      <c r="Q418" s="128">
        <f t="shared" si="741"/>
        <v>0</v>
      </c>
      <c r="R418" s="128">
        <f t="shared" si="742"/>
        <v>0</v>
      </c>
    </row>
    <row r="419" spans="1:18" x14ac:dyDescent="0.3">
      <c r="A419" s="133" t="str">
        <f>'P2_Kategorizacija OPEX-a'!A99</f>
        <v>8.6.</v>
      </c>
      <c r="B419" s="40" t="str">
        <f>'P2_Kategorizacija OPEX-a'!B99</f>
        <v>Troškovi naplate cijene vodnih usluga i vodnih naknada</v>
      </c>
      <c r="C419" s="128" t="str">
        <f>'P2_Kategorizacija OPEX-a'!C99</f>
        <v>DA</v>
      </c>
      <c r="D419" s="46" t="str">
        <f>'P2_Kategorizacija OPEX-a'!D99</f>
        <v>PNVT</v>
      </c>
      <c r="E419" s="128" t="str">
        <f>'P2_Kategorizacija OPEX-a'!E99</f>
        <v>PNIT</v>
      </c>
      <c r="F419" s="46" t="s">
        <v>64</v>
      </c>
      <c r="G419" s="131"/>
      <c r="H419" s="131"/>
      <c r="I419" s="131"/>
      <c r="J419" s="131"/>
      <c r="K419" s="128">
        <f>'P2_Kategorizacija OPEX-a'!F99</f>
        <v>0</v>
      </c>
      <c r="L419" s="131"/>
      <c r="M419" s="131"/>
      <c r="N419" s="131"/>
      <c r="O419" s="131"/>
      <c r="P419" s="131"/>
      <c r="Q419" s="128">
        <f t="shared" si="739"/>
        <v>0</v>
      </c>
      <c r="R419" s="128">
        <f t="shared" si="740"/>
        <v>0</v>
      </c>
    </row>
    <row r="420" spans="1:18" x14ac:dyDescent="0.3">
      <c r="A420" s="133" t="str">
        <f>'P2_Kategorizacija OPEX-a'!A100</f>
        <v>8.7.</v>
      </c>
      <c r="B420" s="40" t="str">
        <f>'P2_Kategorizacija OPEX-a'!B100</f>
        <v>Troškovi zaštite na radu</v>
      </c>
      <c r="C420" s="128" t="str">
        <f>'P2_Kategorizacija OPEX-a'!C100</f>
        <v>DA</v>
      </c>
      <c r="D420" s="46" t="str">
        <f>'P2_Kategorizacija OPEX-a'!D100</f>
        <v>PNVT</v>
      </c>
      <c r="E420" s="128" t="str">
        <f>'P2_Kategorizacija OPEX-a'!E100</f>
        <v>PNIT</v>
      </c>
      <c r="F420" s="46" t="s">
        <v>64</v>
      </c>
      <c r="G420" s="131"/>
      <c r="H420" s="131"/>
      <c r="I420" s="131"/>
      <c r="J420" s="131"/>
      <c r="K420" s="128">
        <f>'P2_Kategorizacija OPEX-a'!F100</f>
        <v>0</v>
      </c>
      <c r="L420" s="131"/>
      <c r="M420" s="131"/>
      <c r="N420" s="131"/>
      <c r="O420" s="131"/>
      <c r="P420" s="131"/>
      <c r="Q420" s="128">
        <f t="shared" si="739"/>
        <v>0</v>
      </c>
      <c r="R420" s="128">
        <f t="shared" si="740"/>
        <v>0</v>
      </c>
    </row>
    <row r="421" spans="1:18" x14ac:dyDescent="0.3">
      <c r="A421" s="133" t="str">
        <f>'P2_Kategorizacija OPEX-a'!A101</f>
        <v>8.8.</v>
      </c>
      <c r="B421" s="40" t="str">
        <f>'P2_Kategorizacija OPEX-a'!B101</f>
        <v>Troškovi osiguranja, koji se ne mogu alocirati na pojedine vrste usluga</v>
      </c>
      <c r="C421" s="128" t="str">
        <f>'P2_Kategorizacija OPEX-a'!C101</f>
        <v>DA</v>
      </c>
      <c r="D421" s="46" t="str">
        <f>'P2_Kategorizacija OPEX-a'!D101</f>
        <v>PNVT</v>
      </c>
      <c r="E421" s="128" t="str">
        <f>'P2_Kategorizacija OPEX-a'!E101</f>
        <v>PNIT</v>
      </c>
      <c r="F421" s="46" t="s">
        <v>64</v>
      </c>
      <c r="G421" s="131"/>
      <c r="H421" s="131"/>
      <c r="I421" s="131"/>
      <c r="J421" s="131"/>
      <c r="K421" s="128">
        <f>'P2_Kategorizacija OPEX-a'!F101</f>
        <v>0</v>
      </c>
      <c r="L421" s="131"/>
      <c r="M421" s="131"/>
      <c r="N421" s="131"/>
      <c r="O421" s="131"/>
      <c r="P421" s="131"/>
      <c r="Q421" s="128">
        <f t="shared" si="739"/>
        <v>0</v>
      </c>
      <c r="R421" s="128">
        <f t="shared" si="740"/>
        <v>0</v>
      </c>
    </row>
    <row r="422" spans="1:18" x14ac:dyDescent="0.3">
      <c r="A422" s="133" t="str">
        <f>'P2_Kategorizacija OPEX-a'!A102</f>
        <v>8.9.</v>
      </c>
      <c r="B422" s="134" t="str">
        <f>'P2_Kategorizacija OPEX-a'!B102</f>
        <v>Drugo</v>
      </c>
      <c r="C422" s="128" t="str">
        <f>'P2_Kategorizacija OPEX-a'!C102</f>
        <v>DA</v>
      </c>
      <c r="D422" s="46" t="str">
        <f>'P2_Kategorizacija OPEX-a'!D102</f>
        <v>PNVT</v>
      </c>
      <c r="E422" s="128" t="str">
        <f>'P2_Kategorizacija OPEX-a'!E102</f>
        <v>PNIT</v>
      </c>
      <c r="F422" s="46" t="s">
        <v>64</v>
      </c>
      <c r="G422" s="131"/>
      <c r="H422" s="131"/>
      <c r="I422" s="131"/>
      <c r="J422" s="131"/>
      <c r="K422" s="128">
        <f>'P2_Kategorizacija OPEX-a'!F102</f>
        <v>0</v>
      </c>
      <c r="L422" s="131"/>
      <c r="M422" s="131"/>
      <c r="N422" s="131"/>
      <c r="O422" s="131"/>
      <c r="P422" s="131"/>
      <c r="Q422" s="128">
        <f t="shared" si="739"/>
        <v>0</v>
      </c>
      <c r="R422" s="128">
        <f t="shared" si="740"/>
        <v>0</v>
      </c>
    </row>
    <row r="423" spans="1:18" x14ac:dyDescent="0.3">
      <c r="A423" s="160" t="str">
        <f>'P2_Kategorizacija OPEX-a'!A103</f>
        <v>9.</v>
      </c>
      <c r="B423" s="161" t="str">
        <f>'P2_Kategorizacija OPEX-a'!B103</f>
        <v>Troškovi ispitivanja kakvoće voda</v>
      </c>
      <c r="C423" s="46"/>
      <c r="D423" s="46"/>
      <c r="E423" s="46"/>
      <c r="F423" s="46"/>
      <c r="G423" s="131"/>
      <c r="H423" s="131"/>
      <c r="I423" s="131"/>
      <c r="J423" s="131"/>
      <c r="K423" s="128"/>
      <c r="L423" s="131"/>
      <c r="M423" s="131"/>
      <c r="N423" s="131"/>
      <c r="O423" s="131"/>
      <c r="P423" s="131"/>
      <c r="Q423" s="128">
        <f t="shared" si="739"/>
        <v>0</v>
      </c>
      <c r="R423" s="128">
        <f t="shared" si="740"/>
        <v>0</v>
      </c>
    </row>
    <row r="424" spans="1:18" x14ac:dyDescent="0.3">
      <c r="A424" s="133" t="str">
        <f>'P2_Kategorizacija OPEX-a'!A104</f>
        <v>9.1.</v>
      </c>
      <c r="B424" s="40" t="str">
        <f>'P2_Kategorizacija OPEX-a'!B104</f>
        <v>Troškovi ispitivanja kakvoće voda za ljudsku potrošnju</v>
      </c>
      <c r="C424" s="128"/>
      <c r="D424" s="46" t="str">
        <f>'P2_Kategorizacija OPEX-a'!D104</f>
        <v>PFT</v>
      </c>
      <c r="E424" s="128" t="str">
        <f>'P2_Kategorizacija OPEX-a'!E104</f>
        <v>PIT</v>
      </c>
      <c r="F424" s="46" t="s">
        <v>64</v>
      </c>
      <c r="G424" s="88"/>
      <c r="H424" s="88"/>
      <c r="I424" s="88"/>
      <c r="J424" s="88"/>
      <c r="K424" s="128">
        <f>'P2_Kategorizacija OPEX-a'!F104</f>
        <v>0</v>
      </c>
      <c r="L424" s="88"/>
      <c r="M424" s="88"/>
      <c r="N424" s="88"/>
      <c r="O424" s="88"/>
      <c r="P424" s="88"/>
      <c r="Q424" s="128">
        <f t="shared" si="739"/>
        <v>0</v>
      </c>
      <c r="R424" s="128">
        <f t="shared" si="740"/>
        <v>0</v>
      </c>
    </row>
    <row r="425" spans="1:18" x14ac:dyDescent="0.3">
      <c r="A425" s="163"/>
      <c r="B425" s="164" t="s">
        <v>215</v>
      </c>
      <c r="C425" s="46"/>
      <c r="D425" s="46"/>
      <c r="E425" s="46"/>
      <c r="F425" s="46"/>
      <c r="G425" s="131"/>
      <c r="H425" s="131"/>
      <c r="I425" s="131"/>
      <c r="J425" s="131"/>
      <c r="K425" s="128"/>
      <c r="L425" s="131"/>
      <c r="M425" s="131"/>
      <c r="N425" s="131"/>
      <c r="O425" s="131"/>
      <c r="P425" s="131"/>
      <c r="Q425" s="128">
        <f t="shared" si="739"/>
        <v>0</v>
      </c>
      <c r="R425" s="128">
        <f t="shared" si="740"/>
        <v>0</v>
      </c>
    </row>
    <row r="426" spans="1:18" x14ac:dyDescent="0.3">
      <c r="A426" s="40"/>
      <c r="B426" s="39" t="s">
        <v>312</v>
      </c>
      <c r="C426" s="46"/>
      <c r="D426" s="46"/>
      <c r="E426" s="46"/>
      <c r="F426" s="46"/>
      <c r="G426" s="131"/>
      <c r="H426" s="131"/>
      <c r="I426" s="131"/>
      <c r="J426" s="131"/>
      <c r="K426" s="128"/>
      <c r="L426" s="131"/>
      <c r="M426" s="131"/>
      <c r="N426" s="131"/>
      <c r="O426" s="131"/>
      <c r="P426" s="131"/>
      <c r="Q426" s="128">
        <f t="shared" si="739"/>
        <v>0</v>
      </c>
      <c r="R426" s="128">
        <f t="shared" si="740"/>
        <v>0</v>
      </c>
    </row>
    <row r="427" spans="1:18" ht="30.6" x14ac:dyDescent="0.3">
      <c r="A427" s="40"/>
      <c r="B427" s="39" t="s">
        <v>711</v>
      </c>
      <c r="C427" s="46"/>
      <c r="D427" s="46"/>
      <c r="E427" s="46"/>
      <c r="F427" s="46"/>
      <c r="G427" s="131"/>
      <c r="H427" s="131"/>
      <c r="I427" s="131"/>
      <c r="J427" s="131"/>
      <c r="K427" s="128"/>
      <c r="L427" s="131"/>
      <c r="M427" s="131"/>
      <c r="N427" s="131"/>
      <c r="O427" s="131"/>
      <c r="P427" s="131"/>
      <c r="Q427" s="128">
        <f t="shared" si="739"/>
        <v>0</v>
      </c>
      <c r="R427" s="128">
        <f t="shared" si="740"/>
        <v>0</v>
      </c>
    </row>
    <row r="428" spans="1:18" ht="30.6" x14ac:dyDescent="0.3">
      <c r="A428" s="40" t="str">
        <f>'P1_Planirane količine VU '!$A$5</f>
        <v>V.Q.3.</v>
      </c>
      <c r="B428" s="165" t="str">
        <f>'P1_Planirane količine VU '!$B$5</f>
        <v>Postotak količina isporučene vodne usluge javne vodoopskrbe drugom isporučitelju vodnih usluga u odnosu na ukupne količine vodne usluge javne vodoopskrbe isporučene korisnicima vodnih usluga i svim isporučiteljima vodnih usluga</v>
      </c>
      <c r="C428" s="46"/>
      <c r="D428" s="46"/>
      <c r="E428" s="46"/>
      <c r="F428" s="46"/>
      <c r="G428" s="166" t="e">
        <f>'P1_Planirane količine VU '!$F$5</f>
        <v>#DIV/0!</v>
      </c>
      <c r="H428" s="166" t="e">
        <f>'P1_Planirane količine VU '!$G$5</f>
        <v>#DIV/0!</v>
      </c>
      <c r="I428" s="166" t="e">
        <f>'P1_Planirane količine VU '!$H$5</f>
        <v>#DIV/0!</v>
      </c>
      <c r="J428" s="166" t="e">
        <f>'P1_Planirane količine VU '!$I$5</f>
        <v>#DIV/0!</v>
      </c>
      <c r="K428" s="128">
        <f>'P1_Planirane količine VU '!$J$5</f>
        <v>0</v>
      </c>
      <c r="L428" s="166">
        <f>'P1_Planirane količine VU '!$K$5</f>
        <v>0</v>
      </c>
      <c r="M428" s="166" t="e">
        <f>'P1_Planirane količine VU '!$L$5</f>
        <v>#DIV/0!</v>
      </c>
      <c r="N428" s="166" t="e">
        <f>'P1_Planirane količine VU '!$M$5</f>
        <v>#DIV/0!</v>
      </c>
      <c r="O428" s="166" t="e">
        <f>'P1_Planirane količine VU '!$N$5</f>
        <v>#DIV/0!</v>
      </c>
      <c r="P428" s="166" t="e">
        <f>'P1_Planirane količine VU '!$O$5</f>
        <v>#DIV/0!</v>
      </c>
      <c r="Q428" s="166" t="e">
        <f>'P1_Planirane količine VU '!$P$5</f>
        <v>#DIV/0!</v>
      </c>
      <c r="R428" s="166" t="e">
        <f>'P1_Planirane količine VU '!$Q$5</f>
        <v>#DIV/0!</v>
      </c>
    </row>
    <row r="429" spans="1:18" ht="20.399999999999999" x14ac:dyDescent="0.3">
      <c r="A429" s="162" t="s">
        <v>405</v>
      </c>
      <c r="B429" s="39" t="s">
        <v>937</v>
      </c>
      <c r="C429" s="46" t="s">
        <v>64</v>
      </c>
      <c r="D429" s="46" t="str">
        <f>D424</f>
        <v>PFT</v>
      </c>
      <c r="E429" s="46" t="str">
        <f>E424</f>
        <v>PIT</v>
      </c>
      <c r="F429" s="46" t="s">
        <v>64</v>
      </c>
      <c r="G429" s="78" t="e">
        <f>G428*G427</f>
        <v>#DIV/0!</v>
      </c>
      <c r="H429" s="78" t="e">
        <f t="shared" ref="H429" si="743">H428*H427</f>
        <v>#DIV/0!</v>
      </c>
      <c r="I429" s="78" t="e">
        <f t="shared" ref="I429" si="744">I428*I427</f>
        <v>#DIV/0!</v>
      </c>
      <c r="J429" s="78" t="e">
        <f t="shared" ref="J429" si="745">J428*J427</f>
        <v>#DIV/0!</v>
      </c>
      <c r="K429" s="78">
        <f>K424</f>
        <v>0</v>
      </c>
      <c r="L429" s="78">
        <f t="shared" ref="L429" si="746">L428*L427</f>
        <v>0</v>
      </c>
      <c r="M429" s="78" t="e">
        <f t="shared" ref="M429" si="747">M428*M427</f>
        <v>#DIV/0!</v>
      </c>
      <c r="N429" s="78" t="e">
        <f t="shared" ref="N429" si="748">N428*N427</f>
        <v>#DIV/0!</v>
      </c>
      <c r="O429" s="78" t="e">
        <f t="shared" ref="O429" si="749">O428*O427</f>
        <v>#DIV/0!</v>
      </c>
      <c r="P429" s="78" t="e">
        <f t="shared" ref="P429" si="750">P428*P427</f>
        <v>#DIV/0!</v>
      </c>
      <c r="Q429" s="128" t="e">
        <f t="shared" ref="Q429:Q434" si="751">SUM(M429:P429)/4</f>
        <v>#DIV/0!</v>
      </c>
      <c r="R429" s="128" t="e">
        <f t="shared" ref="R429:R434" si="752">SUM(M429:Q429)</f>
        <v>#DIV/0!</v>
      </c>
    </row>
    <row r="430" spans="1:18" ht="20.399999999999999" x14ac:dyDescent="0.3">
      <c r="A430" s="162" t="s">
        <v>406</v>
      </c>
      <c r="B430" s="39" t="s">
        <v>938</v>
      </c>
      <c r="C430" s="46" t="s">
        <v>64</v>
      </c>
      <c r="D430" s="46" t="str">
        <f>D424</f>
        <v>PFT</v>
      </c>
      <c r="E430" s="46" t="str">
        <f>E424</f>
        <v>PIT</v>
      </c>
      <c r="F430" s="46" t="s">
        <v>64</v>
      </c>
      <c r="G430" s="78" t="e">
        <f>G426-G429</f>
        <v>#DIV/0!</v>
      </c>
      <c r="H430" s="78" t="e">
        <f t="shared" ref="H430" si="753">H426-H429</f>
        <v>#DIV/0!</v>
      </c>
      <c r="I430" s="78" t="e">
        <f t="shared" ref="I430" si="754">I426-I429</f>
        <v>#DIV/0!</v>
      </c>
      <c r="J430" s="78" t="e">
        <f t="shared" ref="J430" si="755">J426-J429</f>
        <v>#DIV/0!</v>
      </c>
      <c r="K430" s="78">
        <f>K424</f>
        <v>0</v>
      </c>
      <c r="L430" s="78">
        <f t="shared" ref="L430" si="756">L426-L429</f>
        <v>0</v>
      </c>
      <c r="M430" s="78" t="e">
        <f t="shared" ref="M430" si="757">M426-M429</f>
        <v>#DIV/0!</v>
      </c>
      <c r="N430" s="78" t="e">
        <f t="shared" ref="N430" si="758">N426-N429</f>
        <v>#DIV/0!</v>
      </c>
      <c r="O430" s="78" t="e">
        <f t="shared" ref="O430" si="759">O426-O429</f>
        <v>#DIV/0!</v>
      </c>
      <c r="P430" s="78" t="e">
        <f t="shared" ref="P430" si="760">P426-P429</f>
        <v>#DIV/0!</v>
      </c>
      <c r="Q430" s="128" t="e">
        <f t="shared" si="751"/>
        <v>#DIV/0!</v>
      </c>
      <c r="R430" s="128" t="e">
        <f t="shared" si="752"/>
        <v>#DIV/0!</v>
      </c>
    </row>
    <row r="431" spans="1:18" x14ac:dyDescent="0.3">
      <c r="A431" s="133" t="str">
        <f>'P2_Kategorizacija OPEX-a'!A105</f>
        <v>9.2.</v>
      </c>
      <c r="B431" s="40" t="str">
        <f>'P2_Kategorizacija OPEX-a'!B105</f>
        <v>Troškovi ispitivanja kakvoće komunalnih otpadnih voda</v>
      </c>
      <c r="C431" s="46"/>
      <c r="D431" s="46" t="str">
        <f>'P2_Kategorizacija OPEX-a'!D105</f>
        <v>PFT</v>
      </c>
      <c r="E431" s="128" t="str">
        <f>'P2_Kategorizacija OPEX-a'!E105</f>
        <v>PIT</v>
      </c>
      <c r="F431" s="46" t="s">
        <v>64</v>
      </c>
      <c r="G431" s="88"/>
      <c r="H431" s="88"/>
      <c r="I431" s="88"/>
      <c r="J431" s="88"/>
      <c r="K431" s="128">
        <f>'P2_Kategorizacija OPEX-a'!F105</f>
        <v>0</v>
      </c>
      <c r="L431" s="88"/>
      <c r="M431" s="88"/>
      <c r="N431" s="88"/>
      <c r="O431" s="88"/>
      <c r="P431" s="88"/>
      <c r="Q431" s="128">
        <f t="shared" si="751"/>
        <v>0</v>
      </c>
      <c r="R431" s="128">
        <f t="shared" si="752"/>
        <v>0</v>
      </c>
    </row>
    <row r="432" spans="1:18" x14ac:dyDescent="0.3">
      <c r="A432" s="163"/>
      <c r="B432" s="164" t="s">
        <v>213</v>
      </c>
      <c r="C432" s="46"/>
      <c r="D432" s="46"/>
      <c r="E432" s="46"/>
      <c r="F432" s="46"/>
      <c r="G432" s="131"/>
      <c r="H432" s="131"/>
      <c r="I432" s="131"/>
      <c r="J432" s="131"/>
      <c r="K432" s="128"/>
      <c r="L432" s="131"/>
      <c r="M432" s="131"/>
      <c r="N432" s="131"/>
      <c r="O432" s="131"/>
      <c r="P432" s="131"/>
      <c r="Q432" s="128">
        <f t="shared" si="751"/>
        <v>0</v>
      </c>
      <c r="R432" s="128">
        <f t="shared" si="752"/>
        <v>0</v>
      </c>
    </row>
    <row r="433" spans="1:18" ht="20.399999999999999" x14ac:dyDescent="0.3">
      <c r="A433" s="40"/>
      <c r="B433" s="39" t="s">
        <v>313</v>
      </c>
      <c r="C433" s="46"/>
      <c r="D433" s="46"/>
      <c r="E433" s="46"/>
      <c r="F433" s="46"/>
      <c r="G433" s="88">
        <v>126000</v>
      </c>
      <c r="H433" s="131"/>
      <c r="I433" s="131"/>
      <c r="J433" s="131"/>
      <c r="K433" s="128"/>
      <c r="L433" s="131"/>
      <c r="M433" s="131"/>
      <c r="N433" s="131"/>
      <c r="O433" s="131"/>
      <c r="P433" s="131"/>
      <c r="Q433" s="128">
        <f t="shared" si="751"/>
        <v>0</v>
      </c>
      <c r="R433" s="128">
        <f t="shared" si="752"/>
        <v>0</v>
      </c>
    </row>
    <row r="434" spans="1:18" ht="20.399999999999999" x14ac:dyDescent="0.3">
      <c r="A434" s="40"/>
      <c r="B434" s="39" t="s">
        <v>314</v>
      </c>
      <c r="C434" s="46"/>
      <c r="D434" s="46"/>
      <c r="E434" s="46"/>
      <c r="F434" s="46"/>
      <c r="G434" s="131"/>
      <c r="H434" s="131"/>
      <c r="I434" s="131"/>
      <c r="J434" s="131"/>
      <c r="K434" s="128"/>
      <c r="L434" s="131"/>
      <c r="M434" s="131"/>
      <c r="N434" s="131"/>
      <c r="O434" s="131"/>
      <c r="P434" s="131"/>
      <c r="Q434" s="128">
        <f t="shared" si="751"/>
        <v>0</v>
      </c>
      <c r="R434" s="128">
        <f t="shared" si="752"/>
        <v>0</v>
      </c>
    </row>
    <row r="435" spans="1:18" ht="30.6" x14ac:dyDescent="0.3">
      <c r="A435" s="40" t="str">
        <f>'P1_Planirane količine VU '!$A$10</f>
        <v>O.Q.3.</v>
      </c>
      <c r="B435" s="165"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435" s="46"/>
      <c r="D435" s="46"/>
      <c r="E435" s="46"/>
      <c r="F435" s="46"/>
      <c r="G435" s="166" t="e">
        <f>'P1_Planirane količine VU '!$F$10</f>
        <v>#DIV/0!</v>
      </c>
      <c r="H435" s="166" t="e">
        <f>'P1_Planirane količine VU '!$G$10</f>
        <v>#DIV/0!</v>
      </c>
      <c r="I435" s="166" t="e">
        <f>'P1_Planirane količine VU '!$H$10</f>
        <v>#DIV/0!</v>
      </c>
      <c r="J435" s="166" t="e">
        <f>'P1_Planirane količine VU '!$I$10</f>
        <v>#DIV/0!</v>
      </c>
      <c r="K435" s="166">
        <f>'P1_Planirane količine VU '!$J$10</f>
        <v>0</v>
      </c>
      <c r="L435" s="166">
        <f>'P1_Planirane količine VU '!$K$10</f>
        <v>0</v>
      </c>
      <c r="M435" s="166" t="e">
        <f>'P1_Planirane količine VU '!$L$10</f>
        <v>#DIV/0!</v>
      </c>
      <c r="N435" s="166" t="e">
        <f>'P1_Planirane količine VU '!$M$10</f>
        <v>#DIV/0!</v>
      </c>
      <c r="O435" s="166" t="e">
        <f>'P1_Planirane količine VU '!$N$10</f>
        <v>#DIV/0!</v>
      </c>
      <c r="P435" s="166" t="e">
        <f>'P1_Planirane količine VU '!$O$10</f>
        <v>#DIV/0!</v>
      </c>
      <c r="Q435" s="166" t="e">
        <f>'P1_Planirane količine VU '!$P$10</f>
        <v>#DIV/0!</v>
      </c>
      <c r="R435" s="166" t="e">
        <f>'P1_Planirane količine VU '!$Q$10</f>
        <v>#DIV/0!</v>
      </c>
    </row>
    <row r="436" spans="1:18" ht="20.399999999999999" x14ac:dyDescent="0.3">
      <c r="A436" s="162" t="s">
        <v>407</v>
      </c>
      <c r="B436" s="39" t="s">
        <v>939</v>
      </c>
      <c r="C436" s="46" t="s">
        <v>64</v>
      </c>
      <c r="D436" s="46" t="str">
        <f>D431</f>
        <v>PFT</v>
      </c>
      <c r="E436" s="46" t="str">
        <f>E431</f>
        <v>PIT</v>
      </c>
      <c r="F436" s="46" t="s">
        <v>64</v>
      </c>
      <c r="G436" s="78" t="e">
        <f>G435*G434</f>
        <v>#DIV/0!</v>
      </c>
      <c r="H436" s="78" t="e">
        <f t="shared" ref="H436" si="761">H435*H434</f>
        <v>#DIV/0!</v>
      </c>
      <c r="I436" s="78" t="e">
        <f t="shared" ref="I436" si="762">I435*I434</f>
        <v>#DIV/0!</v>
      </c>
      <c r="J436" s="78" t="e">
        <f t="shared" ref="J436" si="763">J435*J434</f>
        <v>#DIV/0!</v>
      </c>
      <c r="K436" s="46">
        <f>K425</f>
        <v>0</v>
      </c>
      <c r="L436" s="78">
        <f>L434*L435</f>
        <v>0</v>
      </c>
      <c r="M436" s="78" t="e">
        <f t="shared" ref="M436" si="764">M434*M435</f>
        <v>#DIV/0!</v>
      </c>
      <c r="N436" s="78" t="e">
        <f t="shared" ref="N436" si="765">N434*N435</f>
        <v>#DIV/0!</v>
      </c>
      <c r="O436" s="78" t="e">
        <f t="shared" ref="O436" si="766">O434*O435</f>
        <v>#DIV/0!</v>
      </c>
      <c r="P436" s="78" t="e">
        <f t="shared" ref="P436" si="767">P434*P435</f>
        <v>#DIV/0!</v>
      </c>
      <c r="Q436" s="128" t="e">
        <f t="shared" ref="Q436:Q445" si="768">SUM(M436:P436)/4</f>
        <v>#DIV/0!</v>
      </c>
      <c r="R436" s="128" t="e">
        <f t="shared" ref="R436:R445" si="769">SUM(M436:Q436)</f>
        <v>#DIV/0!</v>
      </c>
    </row>
    <row r="437" spans="1:18" ht="20.399999999999999" x14ac:dyDescent="0.3">
      <c r="A437" s="162" t="s">
        <v>408</v>
      </c>
      <c r="B437" s="39" t="s">
        <v>940</v>
      </c>
      <c r="C437" s="46" t="s">
        <v>64</v>
      </c>
      <c r="D437" s="46" t="str">
        <f>D431</f>
        <v>PFT</v>
      </c>
      <c r="E437" s="46" t="str">
        <f>E431</f>
        <v>PIT</v>
      </c>
      <c r="F437" s="46" t="s">
        <v>64</v>
      </c>
      <c r="G437" s="78" t="e">
        <f>G433-G436</f>
        <v>#DIV/0!</v>
      </c>
      <c r="H437" s="78" t="e">
        <f t="shared" ref="H437" si="770">H433-H436</f>
        <v>#DIV/0!</v>
      </c>
      <c r="I437" s="78" t="e">
        <f t="shared" ref="I437" si="771">I433-I436</f>
        <v>#DIV/0!</v>
      </c>
      <c r="J437" s="78" t="e">
        <f t="shared" ref="J437" si="772">J433-J436</f>
        <v>#DIV/0!</v>
      </c>
      <c r="K437" s="46">
        <f>K425</f>
        <v>0</v>
      </c>
      <c r="L437" s="78">
        <f>L433-L436</f>
        <v>0</v>
      </c>
      <c r="M437" s="78" t="e">
        <f t="shared" ref="M437" si="773">M433-M436</f>
        <v>#DIV/0!</v>
      </c>
      <c r="N437" s="78" t="e">
        <f t="shared" ref="N437" si="774">N433-N436</f>
        <v>#DIV/0!</v>
      </c>
      <c r="O437" s="78" t="e">
        <f t="shared" ref="O437" si="775">O433-O436</f>
        <v>#DIV/0!</v>
      </c>
      <c r="P437" s="78" t="e">
        <f t="shared" ref="P437" si="776">P433-P436</f>
        <v>#DIV/0!</v>
      </c>
      <c r="Q437" s="128" t="e">
        <f t="shared" si="768"/>
        <v>#DIV/0!</v>
      </c>
      <c r="R437" s="128" t="e">
        <f t="shared" si="769"/>
        <v>#DIV/0!</v>
      </c>
    </row>
    <row r="438" spans="1:18" x14ac:dyDescent="0.3">
      <c r="A438" s="160" t="str">
        <f>'P2_Kategorizacija OPEX-a'!A106</f>
        <v>10.</v>
      </c>
      <c r="B438" s="161" t="str">
        <f>'P2_Kategorizacija OPEX-a'!B106</f>
        <v>Troškovi održavanja priključaka</v>
      </c>
      <c r="C438" s="46"/>
      <c r="D438" s="46"/>
      <c r="E438" s="46"/>
      <c r="F438" s="46" t="s">
        <v>64</v>
      </c>
      <c r="G438" s="131"/>
      <c r="H438" s="131"/>
      <c r="I438" s="131"/>
      <c r="J438" s="131"/>
      <c r="K438" s="128"/>
      <c r="L438" s="131"/>
      <c r="M438" s="131"/>
      <c r="N438" s="131"/>
      <c r="O438" s="131"/>
      <c r="P438" s="131"/>
      <c r="Q438" s="128">
        <f t="shared" si="768"/>
        <v>0</v>
      </c>
      <c r="R438" s="128">
        <f t="shared" si="769"/>
        <v>0</v>
      </c>
    </row>
    <row r="439" spans="1:18" ht="20.399999999999999" x14ac:dyDescent="0.3">
      <c r="A439" s="133" t="str">
        <f>'P2_Kategorizacija OPEX-a'!A107</f>
        <v>10.1.</v>
      </c>
      <c r="B439" s="39" t="str">
        <f>'P2_Kategorizacija OPEX-a'!B107</f>
        <v>Troškovi očitanja vodomjera (na vodozahvatu, zonskih, glavnih i pojedinačnih), obrade očitanih podataka, izrade i dostave računa korisnicima vodnih usluga)</v>
      </c>
      <c r="C439" s="128" t="str">
        <f>'P2_Kategorizacija OPEX-a'!C107</f>
        <v>DA</v>
      </c>
      <c r="D439" s="46" t="str">
        <f>'P2_Kategorizacija OPEX-a'!D107</f>
        <v>PFT</v>
      </c>
      <c r="E439" s="128" t="str">
        <f>'P2_Kategorizacija OPEX-a'!E107</f>
        <v>PNIT</v>
      </c>
      <c r="F439" s="46" t="s">
        <v>64</v>
      </c>
      <c r="G439" s="88"/>
      <c r="H439" s="88"/>
      <c r="I439" s="88"/>
      <c r="J439" s="88"/>
      <c r="K439" s="128">
        <f>'P2_Kategorizacija OPEX-a'!F107</f>
        <v>0</v>
      </c>
      <c r="L439" s="88"/>
      <c r="M439" s="88"/>
      <c r="N439" s="88"/>
      <c r="O439" s="88"/>
      <c r="P439" s="88"/>
      <c r="Q439" s="128">
        <f t="shared" si="768"/>
        <v>0</v>
      </c>
      <c r="R439" s="128">
        <f t="shared" si="769"/>
        <v>0</v>
      </c>
    </row>
    <row r="440" spans="1:18" x14ac:dyDescent="0.3">
      <c r="A440" s="133" t="str">
        <f>'P2_Kategorizacija OPEX-a'!A108</f>
        <v>10.2.</v>
      </c>
      <c r="B440" s="40" t="str">
        <f>'P2_Kategorizacija OPEX-a'!B108</f>
        <v>Troškovi pripreme vodomjera</v>
      </c>
      <c r="C440" s="128" t="str">
        <f>'P2_Kategorizacija OPEX-a'!C108</f>
        <v>DA</v>
      </c>
      <c r="D440" s="46" t="str">
        <f>'P2_Kategorizacija OPEX-a'!D108</f>
        <v>PFT</v>
      </c>
      <c r="E440" s="128" t="str">
        <f>'P2_Kategorizacija OPEX-a'!E108</f>
        <v>PNIT</v>
      </c>
      <c r="F440" s="46" t="s">
        <v>64</v>
      </c>
      <c r="G440" s="88"/>
      <c r="H440" s="88"/>
      <c r="I440" s="88"/>
      <c r="J440" s="88"/>
      <c r="K440" s="128">
        <f>'P2_Kategorizacija OPEX-a'!F108</f>
        <v>0</v>
      </c>
      <c r="L440" s="88"/>
      <c r="M440" s="88"/>
      <c r="N440" s="88"/>
      <c r="O440" s="88"/>
      <c r="P440" s="88"/>
      <c r="Q440" s="128">
        <f t="shared" si="768"/>
        <v>0</v>
      </c>
      <c r="R440" s="128">
        <f t="shared" si="769"/>
        <v>0</v>
      </c>
    </row>
    <row r="441" spans="1:18" x14ac:dyDescent="0.3">
      <c r="A441" s="133" t="str">
        <f>'P2_Kategorizacija OPEX-a'!A109</f>
        <v>10.3.</v>
      </c>
      <c r="B441" s="40" t="str">
        <f>'P2_Kategorizacija OPEX-a'!B109</f>
        <v>Troškovi zamjene vodomjera</v>
      </c>
      <c r="C441" s="128" t="str">
        <f>'P2_Kategorizacija OPEX-a'!C109</f>
        <v>DA</v>
      </c>
      <c r="D441" s="46" t="str">
        <f>'P2_Kategorizacija OPEX-a'!D109</f>
        <v>PFT</v>
      </c>
      <c r="E441" s="128" t="str">
        <f>'P2_Kategorizacija OPEX-a'!E109</f>
        <v>PNIT</v>
      </c>
      <c r="F441" s="46" t="s">
        <v>64</v>
      </c>
      <c r="G441" s="88"/>
      <c r="H441" s="88"/>
      <c r="I441" s="88"/>
      <c r="J441" s="88"/>
      <c r="K441" s="128">
        <f>'P2_Kategorizacija OPEX-a'!F109</f>
        <v>0</v>
      </c>
      <c r="L441" s="88"/>
      <c r="M441" s="88"/>
      <c r="N441" s="88"/>
      <c r="O441" s="88"/>
      <c r="P441" s="88"/>
      <c r="Q441" s="128">
        <f t="shared" si="768"/>
        <v>0</v>
      </c>
      <c r="R441" s="128">
        <f t="shared" si="769"/>
        <v>0</v>
      </c>
    </row>
    <row r="442" spans="1:18" x14ac:dyDescent="0.3">
      <c r="A442" s="133" t="str">
        <f>'P2_Kategorizacija OPEX-a'!A110</f>
        <v>10.4.</v>
      </c>
      <c r="B442" s="40" t="str">
        <f>'P2_Kategorizacija OPEX-a'!B110</f>
        <v>Ostali troškovi održavanja priključaka</v>
      </c>
      <c r="C442" s="128" t="str">
        <f>'P2_Kategorizacija OPEX-a'!C110</f>
        <v>DA</v>
      </c>
      <c r="D442" s="46" t="str">
        <f>'P2_Kategorizacija OPEX-a'!D110</f>
        <v>PFT</v>
      </c>
      <c r="E442" s="128" t="str">
        <f>'P2_Kategorizacija OPEX-a'!E110</f>
        <v>PNIT</v>
      </c>
      <c r="F442" s="46" t="s">
        <v>64</v>
      </c>
      <c r="G442" s="88"/>
      <c r="H442" s="88"/>
      <c r="I442" s="88"/>
      <c r="J442" s="88"/>
      <c r="K442" s="128">
        <f>'P2_Kategorizacija OPEX-a'!F110</f>
        <v>0</v>
      </c>
      <c r="L442" s="88"/>
      <c r="M442" s="88"/>
      <c r="N442" s="88"/>
      <c r="O442" s="88"/>
      <c r="P442" s="88"/>
      <c r="Q442" s="128">
        <f t="shared" si="768"/>
        <v>0</v>
      </c>
      <c r="R442" s="128">
        <f t="shared" si="769"/>
        <v>0</v>
      </c>
    </row>
    <row r="443" spans="1:18" x14ac:dyDescent="0.3">
      <c r="A443" s="169" t="str">
        <f>'P2_Kategorizacija OPEX-a'!A111</f>
        <v>11.</v>
      </c>
      <c r="B443" s="161" t="str">
        <f>'P2_Kategorizacija OPEX-a'!B111</f>
        <v>Troškovi osnovne dezinfekcije sustava javne vodoopskrbe</v>
      </c>
      <c r="C443" s="128" t="str">
        <f>'P2_Kategorizacija OPEX-a'!C111</f>
        <v>DA</v>
      </c>
      <c r="D443" s="46" t="str">
        <f>'P2_Kategorizacija OPEX-a'!D111</f>
        <v>PFT</v>
      </c>
      <c r="E443" s="128" t="str">
        <f>'P2_Kategorizacija OPEX-a'!E111</f>
        <v>PNIT</v>
      </c>
      <c r="F443" s="46" t="s">
        <v>64</v>
      </c>
      <c r="G443" s="88"/>
      <c r="H443" s="88"/>
      <c r="I443" s="88"/>
      <c r="J443" s="88"/>
      <c r="K443" s="128">
        <f>'P2_Kategorizacija OPEX-a'!F111</f>
        <v>0</v>
      </c>
      <c r="L443" s="88"/>
      <c r="M443" s="88"/>
      <c r="N443" s="88"/>
      <c r="O443" s="88"/>
      <c r="P443" s="88"/>
      <c r="Q443" s="128">
        <f t="shared" si="768"/>
        <v>0</v>
      </c>
      <c r="R443" s="128">
        <f t="shared" si="769"/>
        <v>0</v>
      </c>
    </row>
    <row r="444" spans="1:18" x14ac:dyDescent="0.3">
      <c r="A444" s="169" t="str">
        <f>'P2_Kategorizacija OPEX-a'!A112</f>
        <v>12.</v>
      </c>
      <c r="B444" s="161" t="str">
        <f>'P2_Kategorizacija OPEX-a'!B112</f>
        <v>Troškovi ispiranja cjevovoda</v>
      </c>
      <c r="C444" s="128" t="str">
        <f>'P2_Kategorizacija OPEX-a'!C112</f>
        <v>DA</v>
      </c>
      <c r="D444" s="46" t="str">
        <f>'P2_Kategorizacija OPEX-a'!D112</f>
        <v>PFT</v>
      </c>
      <c r="E444" s="128" t="str">
        <f>'P2_Kategorizacija OPEX-a'!E112</f>
        <v>PNIT</v>
      </c>
      <c r="F444" s="46" t="s">
        <v>64</v>
      </c>
      <c r="G444" s="88"/>
      <c r="H444" s="88"/>
      <c r="I444" s="88"/>
      <c r="J444" s="88"/>
      <c r="K444" s="128">
        <f>'P2_Kategorizacija OPEX-a'!F112</f>
        <v>0</v>
      </c>
      <c r="L444" s="88"/>
      <c r="M444" s="88"/>
      <c r="N444" s="88"/>
      <c r="O444" s="88"/>
      <c r="P444" s="88"/>
      <c r="Q444" s="128">
        <f t="shared" si="768"/>
        <v>0</v>
      </c>
      <c r="R444" s="128">
        <f t="shared" si="769"/>
        <v>0</v>
      </c>
    </row>
    <row r="445" spans="1:18" x14ac:dyDescent="0.3">
      <c r="A445" s="169" t="str">
        <f>'P2_Kategorizacija OPEX-a'!A113</f>
        <v>13.</v>
      </c>
      <c r="B445" s="161" t="str">
        <f>'P2_Kategorizacija OPEX-a'!B113</f>
        <v>Troškovi pogona crpnih stanica u vrijeme bitno smanjene potrošnje vodnih usluga</v>
      </c>
      <c r="C445" s="128" t="str">
        <f>'P2_Kategorizacija OPEX-a'!C113</f>
        <v>DA</v>
      </c>
      <c r="D445" s="46" t="str">
        <f>'P2_Kategorizacija OPEX-a'!D113</f>
        <v>PFT</v>
      </c>
      <c r="E445" s="128" t="str">
        <f>'P2_Kategorizacija OPEX-a'!E113</f>
        <v>PNIT</v>
      </c>
      <c r="F445" s="46" t="s">
        <v>64</v>
      </c>
      <c r="G445" s="88"/>
      <c r="H445" s="88"/>
      <c r="I445" s="88"/>
      <c r="J445" s="88"/>
      <c r="K445" s="128">
        <f>'P2_Kategorizacija OPEX-a'!F113</f>
        <v>0</v>
      </c>
      <c r="L445" s="88"/>
      <c r="M445" s="88"/>
      <c r="N445" s="88"/>
      <c r="O445" s="88"/>
      <c r="P445" s="88"/>
      <c r="Q445" s="128">
        <f t="shared" si="768"/>
        <v>0</v>
      </c>
      <c r="R445" s="128">
        <f t="shared" si="769"/>
        <v>0</v>
      </c>
    </row>
    <row r="448" spans="1:18" x14ac:dyDescent="0.3">
      <c r="B448" s="132"/>
      <c r="C448" s="132"/>
    </row>
    <row r="449" spans="2:3" x14ac:dyDescent="0.3">
      <c r="B449" s="132"/>
      <c r="C449" s="132"/>
    </row>
    <row r="450" spans="2:3" x14ac:dyDescent="0.3">
      <c r="B450" s="132"/>
      <c r="C450" s="132"/>
    </row>
  </sheetData>
  <dataValidations count="1">
    <dataValidation allowBlank="1" showInputMessage="1" showErrorMessage="1" sqref="D1"/>
  </dataValidations>
  <pageMargins left="0.7" right="0.7" top="0.75" bottom="0.75" header="0.3" footer="0.3"/>
  <pageSetup paperSize="0" orientation="portrait" horizontalDpi="0" verticalDpi="0" copies="0"/>
  <extLst>
    <ext xmlns:x14="http://schemas.microsoft.com/office/spreadsheetml/2009/9/main" uri="{CCE6A557-97BC-4b89-ADB6-D9C93CAAB3DF}">
      <x14:dataValidations xmlns:xm="http://schemas.microsoft.com/office/excel/2006/main" count="3">
        <x14:dataValidation type="list" allowBlank="1" showInputMessage="1" showErrorMessage="1" errorTitle="Unos nije valjan" error="Odaberite kategoriju na popisu" promptTitle="Kategorija troška" prompt="PI - Predefinirano izravni_x000a_PN - Predefinirano neizravni_x000a_OI - Opcionalno izravni_x000a_ON - Opcionalno neizravni">
          <x14:formula1>
            <xm:f>'Šifrarnik za kat. OPEX-a'!$B$4:$B$6</xm:f>
          </x14:formula1>
          <xm:sqref>D446:D1048576</xm:sqref>
        </x14:dataValidation>
        <x14:dataValidation type="list" allowBlank="1" showInputMessage="1" showErrorMessage="1" errorTitle="Unos nije valjan" error="Odaberite kategoriju s popisa" promptTitle="Izaberi indeksaciju troška" prompt="IT - Troškove drugim JIVU-ma obvezno isključiti_x000a_OIT - Troškove drugim JIVU-u opcionalno isključiti_x000a_NIT - Troškove drugim JIVU-ima ne isključiti">
          <x14:formula1>
            <xm:f>'Šifrarnik za kat. OPEX-a'!$B$9:$B$11</xm:f>
          </x14:formula1>
          <xm:sqref>E446:F1048576</xm:sqref>
        </x14:dataValidation>
        <x14:dataValidation type="list" allowBlank="1" showInputMessage="1" showErrorMessage="1" errorTitle="Unos nije valjan" error="Odaberite kategoriju na popisu" promptTitle="Troškovi ulaze u obračun OPEX-a:" prompt="DA_x000a_NE">
          <x14:formula1>
            <xm:f>'Šifrarnik za kat. OPEX-a'!$B$18:$B$19</xm:f>
          </x14:formula1>
          <xm:sqref>C2:C445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10"/>
  <sheetViews>
    <sheetView zoomScale="145" zoomScaleNormal="145" workbookViewId="0">
      <pane ySplit="1" topLeftCell="A38" activePane="bottomLeft" state="frozen"/>
      <selection activeCell="B62" sqref="B62"/>
      <selection pane="bottomLeft" activeCell="C5" sqref="C5"/>
    </sheetView>
  </sheetViews>
  <sheetFormatPr defaultColWidth="9.109375" defaultRowHeight="10.199999999999999" x14ac:dyDescent="0.3"/>
  <cols>
    <col min="1" max="1" width="11" style="4" customWidth="1"/>
    <col min="2" max="2" width="74.6640625" style="5" customWidth="1"/>
    <col min="3" max="3" width="9.109375" style="31" customWidth="1"/>
    <col min="4" max="5" width="9.109375" style="21" customWidth="1"/>
    <col min="6" max="16384" width="9.109375" style="21"/>
  </cols>
  <sheetData>
    <row r="1" spans="1:8" ht="30.6" customHeight="1" x14ac:dyDescent="0.3">
      <c r="A1" s="73" t="s">
        <v>999</v>
      </c>
      <c r="B1" s="201" t="s">
        <v>990</v>
      </c>
      <c r="C1" s="61" t="s">
        <v>537</v>
      </c>
      <c r="D1" s="61" t="s">
        <v>538</v>
      </c>
      <c r="E1" s="61" t="s">
        <v>539</v>
      </c>
      <c r="F1" s="61" t="s">
        <v>540</v>
      </c>
      <c r="G1" s="61" t="s">
        <v>541</v>
      </c>
      <c r="H1" s="57" t="s">
        <v>532</v>
      </c>
    </row>
    <row r="2" spans="1:8" x14ac:dyDescent="0.3">
      <c r="A2" s="94" t="s">
        <v>0</v>
      </c>
      <c r="B2" s="64" t="s">
        <v>589</v>
      </c>
      <c r="C2" s="20"/>
      <c r="D2" s="20"/>
      <c r="E2" s="20"/>
      <c r="F2" s="20"/>
      <c r="G2" s="20"/>
      <c r="H2" s="20"/>
    </row>
    <row r="3" spans="1:8" x14ac:dyDescent="0.3">
      <c r="A3" s="74"/>
      <c r="B3" s="62" t="s">
        <v>53</v>
      </c>
      <c r="C3" s="20"/>
      <c r="D3" s="20"/>
      <c r="E3" s="20"/>
      <c r="F3" s="20"/>
      <c r="G3" s="20"/>
      <c r="H3" s="20"/>
    </row>
    <row r="4" spans="1:8" x14ac:dyDescent="0.3">
      <c r="A4" s="94" t="s">
        <v>139</v>
      </c>
      <c r="B4" s="20" t="s">
        <v>604</v>
      </c>
      <c r="C4" s="43">
        <f t="shared" ref="C4:H4" si="0">C5+C10</f>
        <v>0</v>
      </c>
      <c r="D4" s="43">
        <f t="shared" si="0"/>
        <v>0</v>
      </c>
      <c r="E4" s="43">
        <f t="shared" si="0"/>
        <v>0</v>
      </c>
      <c r="F4" s="43">
        <f t="shared" si="0"/>
        <v>0</v>
      </c>
      <c r="G4" s="43">
        <f t="shared" si="0"/>
        <v>0</v>
      </c>
      <c r="H4" s="43">
        <f t="shared" si="0"/>
        <v>0</v>
      </c>
    </row>
    <row r="5" spans="1:8" x14ac:dyDescent="0.3">
      <c r="A5" s="10" t="s">
        <v>569</v>
      </c>
      <c r="B5" s="70" t="s">
        <v>600</v>
      </c>
      <c r="C5" s="11">
        <f>C6+C9</f>
        <v>0</v>
      </c>
      <c r="D5" s="11">
        <f>D6+D9</f>
        <v>0</v>
      </c>
      <c r="E5" s="11">
        <f>E6+E9</f>
        <v>0</v>
      </c>
      <c r="F5" s="11">
        <f>F6+F9</f>
        <v>0</v>
      </c>
      <c r="G5" s="11">
        <f>SUM(C5:F5)</f>
        <v>0</v>
      </c>
      <c r="H5" s="11">
        <f>SUM(D5:G5)</f>
        <v>0</v>
      </c>
    </row>
    <row r="6" spans="1:8" x14ac:dyDescent="0.3">
      <c r="A6" s="10" t="s">
        <v>570</v>
      </c>
      <c r="B6" s="70" t="s">
        <v>425</v>
      </c>
      <c r="C6" s="11">
        <f>SUM(C7:C8)</f>
        <v>0</v>
      </c>
      <c r="D6" s="11">
        <f>SUM(D7:D8)</f>
        <v>0</v>
      </c>
      <c r="E6" s="11">
        <f>SUM(E7:E8)</f>
        <v>0</v>
      </c>
      <c r="F6" s="11">
        <f>SUM(F7:F8)</f>
        <v>0</v>
      </c>
      <c r="G6" s="11">
        <f>SUM(C6:F6)</f>
        <v>0</v>
      </c>
      <c r="H6" s="11">
        <f>SUM(D6:G6)</f>
        <v>0</v>
      </c>
    </row>
    <row r="7" spans="1:8" ht="20.399999999999999" x14ac:dyDescent="0.3">
      <c r="A7" s="10" t="s">
        <v>608</v>
      </c>
      <c r="B7" s="70" t="s">
        <v>426</v>
      </c>
      <c r="C7" s="110"/>
      <c r="D7" s="110"/>
      <c r="E7" s="110"/>
      <c r="F7" s="110"/>
      <c r="G7" s="56">
        <f t="shared" ref="G7:G9" si="1">SUM(C7:F7)/4</f>
        <v>0</v>
      </c>
      <c r="H7" s="56">
        <f t="shared" ref="H7:H9" si="2">SUM(C7:G7)</f>
        <v>0</v>
      </c>
    </row>
    <row r="8" spans="1:8" ht="22.8" x14ac:dyDescent="0.3">
      <c r="A8" s="111" t="s">
        <v>609</v>
      </c>
      <c r="B8" s="70" t="s">
        <v>628</v>
      </c>
      <c r="C8" s="110"/>
      <c r="D8" s="110"/>
      <c r="E8" s="110"/>
      <c r="F8" s="110"/>
      <c r="G8" s="56">
        <f t="shared" si="1"/>
        <v>0</v>
      </c>
      <c r="H8" s="56">
        <f t="shared" si="2"/>
        <v>0</v>
      </c>
    </row>
    <row r="9" spans="1:8" x14ac:dyDescent="0.3">
      <c r="A9" s="10" t="s">
        <v>571</v>
      </c>
      <c r="B9" s="70" t="s">
        <v>427</v>
      </c>
      <c r="C9" s="110"/>
      <c r="D9" s="110"/>
      <c r="E9" s="110"/>
      <c r="F9" s="110"/>
      <c r="G9" s="56">
        <f t="shared" si="1"/>
        <v>0</v>
      </c>
      <c r="H9" s="56">
        <f t="shared" si="2"/>
        <v>0</v>
      </c>
    </row>
    <row r="10" spans="1:8" ht="20.399999999999999" x14ac:dyDescent="0.3">
      <c r="A10" s="10" t="s">
        <v>572</v>
      </c>
      <c r="B10" s="9" t="s">
        <v>813</v>
      </c>
      <c r="C10" s="11">
        <f>C11+C14</f>
        <v>0</v>
      </c>
      <c r="D10" s="11">
        <f>D11+D14</f>
        <v>0</v>
      </c>
      <c r="E10" s="11">
        <f>E11+E14</f>
        <v>0</v>
      </c>
      <c r="F10" s="11">
        <f>F11+F14</f>
        <v>0</v>
      </c>
      <c r="G10" s="11">
        <f>SUM(C10:F10)</f>
        <v>0</v>
      </c>
      <c r="H10" s="11">
        <f>SUM(D10:G10)</f>
        <v>0</v>
      </c>
    </row>
    <row r="11" spans="1:8" x14ac:dyDescent="0.3">
      <c r="A11" s="10" t="s">
        <v>610</v>
      </c>
      <c r="B11" s="70" t="s">
        <v>428</v>
      </c>
      <c r="C11" s="11">
        <f>SUM(C12:C13)</f>
        <v>0</v>
      </c>
      <c r="D11" s="11">
        <f>SUM(D12:D13)</f>
        <v>0</v>
      </c>
      <c r="E11" s="11">
        <f>SUM(E12:E13)</f>
        <v>0</v>
      </c>
      <c r="F11" s="11">
        <f>SUM(F12:F13)</f>
        <v>0</v>
      </c>
      <c r="G11" s="11">
        <f>SUM(C11:F11)</f>
        <v>0</v>
      </c>
      <c r="H11" s="11">
        <f>SUM(D11:G11)</f>
        <v>0</v>
      </c>
    </row>
    <row r="12" spans="1:8" ht="20.399999999999999" x14ac:dyDescent="0.3">
      <c r="A12" s="10" t="s">
        <v>611</v>
      </c>
      <c r="B12" s="70" t="s">
        <v>429</v>
      </c>
      <c r="C12" s="110"/>
      <c r="D12" s="110"/>
      <c r="E12" s="110"/>
      <c r="F12" s="110"/>
      <c r="G12" s="56">
        <f t="shared" ref="G12:G14" si="3">SUM(C12:F12)/4</f>
        <v>0</v>
      </c>
      <c r="H12" s="56">
        <f t="shared" ref="H12:H14" si="4">SUM(C12:G12)</f>
        <v>0</v>
      </c>
    </row>
    <row r="13" spans="1:8" ht="20.399999999999999" x14ac:dyDescent="0.3">
      <c r="A13" s="10" t="s">
        <v>612</v>
      </c>
      <c r="B13" s="70" t="s">
        <v>430</v>
      </c>
      <c r="C13" s="110"/>
      <c r="D13" s="110"/>
      <c r="E13" s="110"/>
      <c r="F13" s="110"/>
      <c r="G13" s="56">
        <f t="shared" si="3"/>
        <v>0</v>
      </c>
      <c r="H13" s="56">
        <f t="shared" si="4"/>
        <v>0</v>
      </c>
    </row>
    <row r="14" spans="1:8" x14ac:dyDescent="0.3">
      <c r="A14" s="10" t="s">
        <v>613</v>
      </c>
      <c r="B14" s="70" t="s">
        <v>431</v>
      </c>
      <c r="C14" s="110"/>
      <c r="D14" s="110"/>
      <c r="E14" s="110"/>
      <c r="F14" s="110"/>
      <c r="G14" s="56">
        <f t="shared" si="3"/>
        <v>0</v>
      </c>
      <c r="H14" s="56">
        <f t="shared" si="4"/>
        <v>0</v>
      </c>
    </row>
    <row r="15" spans="1:8" x14ac:dyDescent="0.3">
      <c r="A15" s="74"/>
      <c r="B15" s="63" t="s">
        <v>602</v>
      </c>
      <c r="C15" s="20"/>
      <c r="D15" s="20"/>
      <c r="E15" s="20"/>
      <c r="F15" s="20"/>
      <c r="G15" s="20"/>
      <c r="H15" s="20"/>
    </row>
    <row r="16" spans="1:8" x14ac:dyDescent="0.3">
      <c r="A16" s="94" t="s">
        <v>141</v>
      </c>
      <c r="B16" s="20" t="s">
        <v>607</v>
      </c>
      <c r="C16" s="43">
        <f t="shared" ref="C16:H16" si="5">C17+C22</f>
        <v>0</v>
      </c>
      <c r="D16" s="43">
        <f t="shared" si="5"/>
        <v>0</v>
      </c>
      <c r="E16" s="43">
        <f t="shared" si="5"/>
        <v>0</v>
      </c>
      <c r="F16" s="43">
        <f t="shared" si="5"/>
        <v>0</v>
      </c>
      <c r="G16" s="43">
        <f t="shared" si="5"/>
        <v>0</v>
      </c>
      <c r="H16" s="43">
        <f t="shared" si="5"/>
        <v>0</v>
      </c>
    </row>
    <row r="17" spans="1:8" x14ac:dyDescent="0.3">
      <c r="A17" s="10" t="s">
        <v>144</v>
      </c>
      <c r="B17" s="70" t="s">
        <v>601</v>
      </c>
      <c r="C17" s="11">
        <f>C18+C21</f>
        <v>0</v>
      </c>
      <c r="D17" s="11">
        <f>D18+D21</f>
        <v>0</v>
      </c>
      <c r="E17" s="11">
        <f>E18+E21</f>
        <v>0</v>
      </c>
      <c r="F17" s="11">
        <f>F18+F21</f>
        <v>0</v>
      </c>
      <c r="G17" s="11">
        <f>SUM(C17:F17)</f>
        <v>0</v>
      </c>
      <c r="H17" s="11">
        <f>SUM(D17:G17)</f>
        <v>0</v>
      </c>
    </row>
    <row r="18" spans="1:8" x14ac:dyDescent="0.3">
      <c r="A18" s="10" t="s">
        <v>573</v>
      </c>
      <c r="B18" s="70" t="s">
        <v>425</v>
      </c>
      <c r="C18" s="11">
        <f>SUM(C19:C20)</f>
        <v>0</v>
      </c>
      <c r="D18" s="11">
        <f>SUM(D19:D20)</f>
        <v>0</v>
      </c>
      <c r="E18" s="11">
        <f>SUM(E19:E20)</f>
        <v>0</v>
      </c>
      <c r="F18" s="11">
        <f>SUM(F19:F20)</f>
        <v>0</v>
      </c>
      <c r="G18" s="11">
        <f>SUM(C18:F18)</f>
        <v>0</v>
      </c>
      <c r="H18" s="11">
        <f>SUM(D18:G18)</f>
        <v>0</v>
      </c>
    </row>
    <row r="19" spans="1:8" ht="20.399999999999999" x14ac:dyDescent="0.3">
      <c r="A19" s="10" t="s">
        <v>614</v>
      </c>
      <c r="B19" s="70" t="s">
        <v>426</v>
      </c>
      <c r="C19" s="110"/>
      <c r="D19" s="110"/>
      <c r="E19" s="110"/>
      <c r="F19" s="110"/>
      <c r="G19" s="56">
        <f t="shared" ref="G19:G21" si="6">SUM(C19:F19)/4</f>
        <v>0</v>
      </c>
      <c r="H19" s="56">
        <f t="shared" ref="H19:H21" si="7">SUM(C19:G19)</f>
        <v>0</v>
      </c>
    </row>
    <row r="20" spans="1:8" ht="22.8" x14ac:dyDescent="0.3">
      <c r="A20" s="111" t="s">
        <v>615</v>
      </c>
      <c r="B20" s="70" t="s">
        <v>627</v>
      </c>
      <c r="C20" s="110"/>
      <c r="D20" s="110"/>
      <c r="E20" s="110"/>
      <c r="F20" s="110"/>
      <c r="G20" s="56">
        <f t="shared" si="6"/>
        <v>0</v>
      </c>
      <c r="H20" s="56">
        <f t="shared" si="7"/>
        <v>0</v>
      </c>
    </row>
    <row r="21" spans="1:8" x14ac:dyDescent="0.3">
      <c r="A21" s="10" t="s">
        <v>574</v>
      </c>
      <c r="B21" s="70" t="s">
        <v>427</v>
      </c>
      <c r="C21" s="110"/>
      <c r="D21" s="110"/>
      <c r="E21" s="110"/>
      <c r="F21" s="110"/>
      <c r="G21" s="56">
        <f t="shared" si="6"/>
        <v>0</v>
      </c>
      <c r="H21" s="56">
        <f t="shared" si="7"/>
        <v>0</v>
      </c>
    </row>
    <row r="22" spans="1:8" ht="20.399999999999999" x14ac:dyDescent="0.3">
      <c r="A22" s="10" t="s">
        <v>145</v>
      </c>
      <c r="B22" s="9" t="s">
        <v>813</v>
      </c>
      <c r="C22" s="11">
        <f>C23+C26</f>
        <v>0</v>
      </c>
      <c r="D22" s="11">
        <f>D23+D26</f>
        <v>0</v>
      </c>
      <c r="E22" s="11">
        <f>E23+E26</f>
        <v>0</v>
      </c>
      <c r="F22" s="11">
        <f>F23+F26</f>
        <v>0</v>
      </c>
      <c r="G22" s="11">
        <f>SUM(C22:F22)</f>
        <v>0</v>
      </c>
      <c r="H22" s="11">
        <f>SUM(D22:G22)</f>
        <v>0</v>
      </c>
    </row>
    <row r="23" spans="1:8" x14ac:dyDescent="0.3">
      <c r="A23" s="10" t="s">
        <v>151</v>
      </c>
      <c r="B23" s="70" t="s">
        <v>428</v>
      </c>
      <c r="C23" s="11">
        <f>SUM(C24:C25)</f>
        <v>0</v>
      </c>
      <c r="D23" s="11">
        <f>SUM(D24:D25)</f>
        <v>0</v>
      </c>
      <c r="E23" s="11">
        <f>SUM(E24:E25)</f>
        <v>0</v>
      </c>
      <c r="F23" s="11">
        <f>SUM(F24:F25)</f>
        <v>0</v>
      </c>
      <c r="G23" s="11">
        <f>SUM(C23:F23)</f>
        <v>0</v>
      </c>
      <c r="H23" s="11">
        <f>SUM(D23:G23)</f>
        <v>0</v>
      </c>
    </row>
    <row r="24" spans="1:8" ht="20.399999999999999" x14ac:dyDescent="0.3">
      <c r="A24" s="10" t="s">
        <v>183</v>
      </c>
      <c r="B24" s="70" t="s">
        <v>429</v>
      </c>
      <c r="C24" s="110"/>
      <c r="D24" s="110"/>
      <c r="E24" s="110"/>
      <c r="F24" s="110"/>
      <c r="G24" s="56">
        <f t="shared" ref="G24:G26" si="8">SUM(C24:F24)/4</f>
        <v>0</v>
      </c>
      <c r="H24" s="56">
        <f t="shared" ref="H24:H26" si="9">SUM(C24:G24)</f>
        <v>0</v>
      </c>
    </row>
    <row r="25" spans="1:8" ht="20.399999999999999" x14ac:dyDescent="0.3">
      <c r="A25" s="10" t="s">
        <v>184</v>
      </c>
      <c r="B25" s="70" t="s">
        <v>430</v>
      </c>
      <c r="C25" s="110"/>
      <c r="D25" s="110"/>
      <c r="E25" s="110"/>
      <c r="F25" s="110"/>
      <c r="G25" s="56">
        <f t="shared" si="8"/>
        <v>0</v>
      </c>
      <c r="H25" s="56">
        <f t="shared" si="9"/>
        <v>0</v>
      </c>
    </row>
    <row r="26" spans="1:8" x14ac:dyDescent="0.3">
      <c r="A26" s="10" t="s">
        <v>152</v>
      </c>
      <c r="B26" s="70" t="s">
        <v>431</v>
      </c>
      <c r="C26" s="110"/>
      <c r="D26" s="110"/>
      <c r="E26" s="110"/>
      <c r="F26" s="110"/>
      <c r="G26" s="56">
        <f t="shared" si="8"/>
        <v>0</v>
      </c>
      <c r="H26" s="56">
        <f t="shared" si="9"/>
        <v>0</v>
      </c>
    </row>
    <row r="27" spans="1:8" x14ac:dyDescent="0.3">
      <c r="A27" s="74"/>
      <c r="B27" s="63" t="s">
        <v>603</v>
      </c>
      <c r="C27" s="43"/>
      <c r="D27" s="43"/>
      <c r="E27" s="43"/>
      <c r="F27" s="43"/>
      <c r="G27" s="43"/>
      <c r="H27" s="43"/>
    </row>
    <row r="28" spans="1:8" x14ac:dyDescent="0.3">
      <c r="A28" s="94" t="s">
        <v>605</v>
      </c>
      <c r="B28" s="20" t="s">
        <v>606</v>
      </c>
      <c r="C28" s="43">
        <f t="shared" ref="C28:H28" si="10">C29+C34</f>
        <v>0</v>
      </c>
      <c r="D28" s="43">
        <f t="shared" si="10"/>
        <v>0</v>
      </c>
      <c r="E28" s="43">
        <f t="shared" si="10"/>
        <v>0</v>
      </c>
      <c r="F28" s="43">
        <f t="shared" si="10"/>
        <v>0</v>
      </c>
      <c r="G28" s="43">
        <f t="shared" si="10"/>
        <v>0</v>
      </c>
      <c r="H28" s="43">
        <f t="shared" si="10"/>
        <v>0</v>
      </c>
    </row>
    <row r="29" spans="1:8" x14ac:dyDescent="0.3">
      <c r="A29" s="10" t="s">
        <v>616</v>
      </c>
      <c r="B29" s="70" t="s">
        <v>424</v>
      </c>
      <c r="C29" s="11">
        <f>C30+C33</f>
        <v>0</v>
      </c>
      <c r="D29" s="11">
        <f>D30+D33</f>
        <v>0</v>
      </c>
      <c r="E29" s="11">
        <f>E30+E33</f>
        <v>0</v>
      </c>
      <c r="F29" s="11">
        <f>F30+F33</f>
        <v>0</v>
      </c>
      <c r="G29" s="11">
        <f>SUM(C29:F29)</f>
        <v>0</v>
      </c>
      <c r="H29" s="11">
        <f>SUM(D29:G29)</f>
        <v>0</v>
      </c>
    </row>
    <row r="30" spans="1:8" x14ac:dyDescent="0.3">
      <c r="A30" s="10" t="s">
        <v>617</v>
      </c>
      <c r="B30" s="70" t="s">
        <v>425</v>
      </c>
      <c r="C30" s="11">
        <f>SUM(C31:C32)</f>
        <v>0</v>
      </c>
      <c r="D30" s="11">
        <f>SUM(D31:D32)</f>
        <v>0</v>
      </c>
      <c r="E30" s="11">
        <f>SUM(E31:E32)</f>
        <v>0</v>
      </c>
      <c r="F30" s="11">
        <f>SUM(F31:F32)</f>
        <v>0</v>
      </c>
      <c r="G30" s="11">
        <f>SUM(C30:F30)</f>
        <v>0</v>
      </c>
      <c r="H30" s="11">
        <f>SUM(D30:G30)</f>
        <v>0</v>
      </c>
    </row>
    <row r="31" spans="1:8" ht="20.399999999999999" x14ac:dyDescent="0.3">
      <c r="A31" s="10" t="s">
        <v>618</v>
      </c>
      <c r="B31" s="70" t="s">
        <v>426</v>
      </c>
      <c r="C31" s="110"/>
      <c r="D31" s="110"/>
      <c r="E31" s="110"/>
      <c r="F31" s="110"/>
      <c r="G31" s="56">
        <f t="shared" ref="G31:G33" si="11">SUM(C31:F31)/4</f>
        <v>0</v>
      </c>
      <c r="H31" s="56">
        <f t="shared" ref="H31:H33" si="12">SUM(C31:G31)</f>
        <v>0</v>
      </c>
    </row>
    <row r="32" spans="1:8" ht="22.8" x14ac:dyDescent="0.3">
      <c r="A32" s="111" t="s">
        <v>619</v>
      </c>
      <c r="B32" s="70" t="s">
        <v>626</v>
      </c>
      <c r="C32" s="110"/>
      <c r="D32" s="110"/>
      <c r="E32" s="110"/>
      <c r="F32" s="110"/>
      <c r="G32" s="56">
        <f t="shared" si="11"/>
        <v>0</v>
      </c>
      <c r="H32" s="56">
        <f t="shared" si="12"/>
        <v>0</v>
      </c>
    </row>
    <row r="33" spans="1:8" x14ac:dyDescent="0.3">
      <c r="A33" s="10" t="s">
        <v>620</v>
      </c>
      <c r="B33" s="70" t="s">
        <v>427</v>
      </c>
      <c r="C33" s="110"/>
      <c r="D33" s="110"/>
      <c r="E33" s="110"/>
      <c r="F33" s="110"/>
      <c r="G33" s="56">
        <f t="shared" si="11"/>
        <v>0</v>
      </c>
      <c r="H33" s="56">
        <f t="shared" si="12"/>
        <v>0</v>
      </c>
    </row>
    <row r="34" spans="1:8" ht="20.399999999999999" x14ac:dyDescent="0.3">
      <c r="A34" s="10" t="s">
        <v>621</v>
      </c>
      <c r="B34" s="9" t="s">
        <v>813</v>
      </c>
      <c r="C34" s="11">
        <f>C35+C38</f>
        <v>0</v>
      </c>
      <c r="D34" s="11">
        <f>D35+D38</f>
        <v>0</v>
      </c>
      <c r="E34" s="11">
        <f>E35+E38</f>
        <v>0</v>
      </c>
      <c r="F34" s="11">
        <f>F35+F38</f>
        <v>0</v>
      </c>
      <c r="G34" s="11">
        <f>SUM(C34:F34)</f>
        <v>0</v>
      </c>
      <c r="H34" s="11">
        <f>SUM(D34:G34)</f>
        <v>0</v>
      </c>
    </row>
    <row r="35" spans="1:8" x14ac:dyDescent="0.3">
      <c r="A35" s="10" t="s">
        <v>622</v>
      </c>
      <c r="B35" s="70" t="s">
        <v>428</v>
      </c>
      <c r="C35" s="11">
        <f>SUM(C36:C37)</f>
        <v>0</v>
      </c>
      <c r="D35" s="11">
        <f>SUM(D36:D37)</f>
        <v>0</v>
      </c>
      <c r="E35" s="11">
        <f>SUM(E36:E37)</f>
        <v>0</v>
      </c>
      <c r="F35" s="11">
        <f>SUM(F36:F37)</f>
        <v>0</v>
      </c>
      <c r="G35" s="11">
        <f>SUM(C35:F35)</f>
        <v>0</v>
      </c>
      <c r="H35" s="11">
        <f>SUM(D35:G35)</f>
        <v>0</v>
      </c>
    </row>
    <row r="36" spans="1:8" ht="20.399999999999999" x14ac:dyDescent="0.3">
      <c r="A36" s="10" t="s">
        <v>623</v>
      </c>
      <c r="B36" s="70" t="s">
        <v>429</v>
      </c>
      <c r="C36" s="110"/>
      <c r="D36" s="110"/>
      <c r="E36" s="110"/>
      <c r="F36" s="110"/>
      <c r="G36" s="56">
        <f t="shared" ref="G36:G38" si="13">SUM(C36:F36)/4</f>
        <v>0</v>
      </c>
      <c r="H36" s="56">
        <f t="shared" ref="H36:H38" si="14">SUM(C36:G36)</f>
        <v>0</v>
      </c>
    </row>
    <row r="37" spans="1:8" ht="20.399999999999999" x14ac:dyDescent="0.3">
      <c r="A37" s="10" t="s">
        <v>624</v>
      </c>
      <c r="B37" s="70" t="s">
        <v>430</v>
      </c>
      <c r="C37" s="110"/>
      <c r="D37" s="110"/>
      <c r="E37" s="110"/>
      <c r="F37" s="110"/>
      <c r="G37" s="56">
        <f t="shared" si="13"/>
        <v>0</v>
      </c>
      <c r="H37" s="56">
        <f t="shared" si="14"/>
        <v>0</v>
      </c>
    </row>
    <row r="38" spans="1:8" x14ac:dyDescent="0.3">
      <c r="A38" s="10" t="s">
        <v>625</v>
      </c>
      <c r="B38" s="70" t="s">
        <v>431</v>
      </c>
      <c r="C38" s="110"/>
      <c r="D38" s="110"/>
      <c r="E38" s="110"/>
      <c r="F38" s="110"/>
      <c r="G38" s="56">
        <f t="shared" si="13"/>
        <v>0</v>
      </c>
      <c r="H38" s="56">
        <f t="shared" si="14"/>
        <v>0</v>
      </c>
    </row>
    <row r="40" spans="1:8" x14ac:dyDescent="0.3">
      <c r="B40" s="21"/>
    </row>
    <row r="99" spans="2:2" ht="20.399999999999999" x14ac:dyDescent="0.3">
      <c r="B99" s="31" t="s">
        <v>783</v>
      </c>
    </row>
    <row r="100" spans="2:2" x14ac:dyDescent="0.3">
      <c r="B100" s="129" t="s">
        <v>787</v>
      </c>
    </row>
    <row r="410" spans="2:2" x14ac:dyDescent="0.3">
      <c r="B410" s="3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10"/>
  <sheetViews>
    <sheetView zoomScale="130" zoomScaleNormal="130" workbookViewId="0">
      <pane ySplit="1" topLeftCell="A11" activePane="bottomLeft" state="frozen"/>
      <selection pane="bottomLeft" activeCell="B1" sqref="B1"/>
    </sheetView>
  </sheetViews>
  <sheetFormatPr defaultColWidth="9.109375" defaultRowHeight="10.199999999999999" x14ac:dyDescent="0.3"/>
  <cols>
    <col min="1" max="1" width="10.109375" style="4" customWidth="1"/>
    <col min="2" max="2" width="73.5546875" style="21" customWidth="1"/>
    <col min="3" max="3" width="10.88671875" style="4" customWidth="1"/>
    <col min="4" max="15" width="15.5546875" style="4" customWidth="1"/>
    <col min="16" max="16384" width="9.109375" style="21"/>
  </cols>
  <sheetData>
    <row r="1" spans="1:15" ht="61.2" customHeight="1" x14ac:dyDescent="0.3">
      <c r="A1" s="73" t="s">
        <v>999</v>
      </c>
      <c r="B1" s="202" t="s">
        <v>991</v>
      </c>
      <c r="C1" s="16" t="s">
        <v>727</v>
      </c>
      <c r="D1" s="58" t="s">
        <v>533</v>
      </c>
      <c r="E1" s="58" t="s">
        <v>534</v>
      </c>
      <c r="F1" s="58" t="s">
        <v>535</v>
      </c>
      <c r="G1" s="58" t="s">
        <v>536</v>
      </c>
      <c r="H1" s="69" t="s">
        <v>568</v>
      </c>
      <c r="I1" s="69" t="s">
        <v>545</v>
      </c>
      <c r="J1" s="61" t="s">
        <v>537</v>
      </c>
      <c r="K1" s="61" t="s">
        <v>538</v>
      </c>
      <c r="L1" s="61" t="s">
        <v>539</v>
      </c>
      <c r="M1" s="61" t="s">
        <v>540</v>
      </c>
      <c r="N1" s="61" t="s">
        <v>541</v>
      </c>
      <c r="O1" s="57" t="s">
        <v>532</v>
      </c>
    </row>
    <row r="2" spans="1:15" ht="20.399999999999999" x14ac:dyDescent="0.3">
      <c r="A2" s="10" t="s">
        <v>432</v>
      </c>
      <c r="B2" s="80" t="s">
        <v>433</v>
      </c>
      <c r="C2" s="34" t="s">
        <v>434</v>
      </c>
      <c r="D2" s="34">
        <f>(D4*D5)+IF(D7&gt;0,(D7*D8))+IF(D7&gt;0,(D9*D10))+IF(D9&gt;0,(D11*D12))+IF(D13&gt;0,(D13*D14))</f>
        <v>0</v>
      </c>
      <c r="E2" s="34">
        <f>(E4*E5)+IF(E7&gt;0,(E7*E8))+IF(E7&gt;0,(E9*E10))+IF(E9&gt;0,(E11*E12))+IF(E13&gt;0,(E13*E14))</f>
        <v>0</v>
      </c>
      <c r="F2" s="34">
        <f>(F4*F5)+IF(F7&gt;0,(F7*F8))+IF(F7&gt;0,(F9*F10))+IF(F9&gt;0,(F11*F12))+IF(F13&gt;0,(F13*F14))</f>
        <v>0</v>
      </c>
      <c r="G2" s="34">
        <f>(G4*G5)+IF(G7&gt;0,(G7*G8))+IF(G7&gt;0,(G9*G10))+IF(G9&gt;0,(G11*G12))+IF(G13&gt;0,(G13*G14))</f>
        <v>0</v>
      </c>
      <c r="H2" s="34"/>
      <c r="I2" s="34"/>
      <c r="J2" s="34">
        <f>(J4*J5)+IF(J7&gt;0,(J7*J8))+IF(J7&gt;0,(J9*J10))+IF(J9&gt;0,(J11*J12))+IF(J13&gt;0,(J13*J14))</f>
        <v>0</v>
      </c>
      <c r="K2" s="34">
        <f>(K4*K5)+IF(K7&gt;0,(K7*K8))+IF(K7&gt;0,(K9*K10))+IF(K9&gt;0,(K11*K12))+IF(K13&gt;0,(K13*K14))</f>
        <v>0</v>
      </c>
      <c r="L2" s="34">
        <f>(L4*L5)+IF(L7&gt;0,(L7*L8))+IF(L7&gt;0,(L9*L10))+IF(L9&gt;0,(L11*L12))+IF(L13&gt;0,(L13*L14))</f>
        <v>0</v>
      </c>
      <c r="M2" s="34">
        <f>(M4*M5)+IF(M7&gt;0,(M7*M8))+IF(M7&gt;0,(M9*M10))+IF(M9&gt;0,(M11*M12))+IF(M13&gt;0,(M13*M14))</f>
        <v>0</v>
      </c>
      <c r="N2" s="34"/>
      <c r="O2" s="34">
        <f>SUM(J2:M2)</f>
        <v>0</v>
      </c>
    </row>
    <row r="3" spans="1:15" x14ac:dyDescent="0.3">
      <c r="A3" s="12" t="s">
        <v>435</v>
      </c>
      <c r="B3" s="33" t="s">
        <v>436</v>
      </c>
      <c r="C3" s="34"/>
      <c r="D3" s="32"/>
      <c r="E3" s="32"/>
      <c r="F3" s="32"/>
      <c r="G3" s="32"/>
      <c r="H3" s="32"/>
      <c r="I3" s="32"/>
      <c r="J3" s="32"/>
      <c r="K3" s="32"/>
      <c r="L3" s="32"/>
      <c r="M3" s="32"/>
      <c r="N3" s="32"/>
      <c r="O3" s="32"/>
    </row>
    <row r="4" spans="1:15" ht="20.399999999999999" x14ac:dyDescent="0.3">
      <c r="A4" s="10" t="s">
        <v>437</v>
      </c>
      <c r="B4" s="19" t="s">
        <v>438</v>
      </c>
      <c r="C4" s="34" t="s">
        <v>439</v>
      </c>
      <c r="D4" s="35"/>
      <c r="E4" s="35"/>
      <c r="F4" s="35"/>
      <c r="G4" s="35"/>
      <c r="H4" s="22"/>
      <c r="I4" s="35"/>
      <c r="J4" s="35"/>
      <c r="K4" s="35"/>
      <c r="L4" s="35"/>
      <c r="M4" s="35"/>
      <c r="N4" s="35"/>
      <c r="O4" s="35"/>
    </row>
    <row r="5" spans="1:15" x14ac:dyDescent="0.3">
      <c r="A5" s="10" t="s">
        <v>440</v>
      </c>
      <c r="B5" s="19" t="s">
        <v>441</v>
      </c>
      <c r="C5" s="34" t="s">
        <v>442</v>
      </c>
      <c r="D5" s="36"/>
      <c r="E5" s="36"/>
      <c r="F5" s="36"/>
      <c r="G5" s="36"/>
      <c r="H5" s="22"/>
      <c r="I5" s="36"/>
      <c r="J5" s="36"/>
      <c r="K5" s="36"/>
      <c r="L5" s="36"/>
      <c r="M5" s="36"/>
      <c r="N5" s="36"/>
      <c r="O5" s="36"/>
    </row>
    <row r="6" spans="1:15" x14ac:dyDescent="0.3">
      <c r="A6" s="12" t="s">
        <v>443</v>
      </c>
      <c r="B6" s="37" t="s">
        <v>444</v>
      </c>
      <c r="C6" s="34"/>
      <c r="D6" s="38"/>
      <c r="E6" s="38"/>
      <c r="F6" s="38"/>
      <c r="G6" s="38"/>
      <c r="H6" s="38"/>
      <c r="I6" s="38"/>
      <c r="J6" s="38"/>
      <c r="K6" s="38"/>
      <c r="L6" s="38"/>
      <c r="M6" s="38"/>
      <c r="N6" s="38"/>
      <c r="O6" s="38"/>
    </row>
    <row r="7" spans="1:15" ht="20.399999999999999" x14ac:dyDescent="0.3">
      <c r="A7" s="10" t="s">
        <v>445</v>
      </c>
      <c r="B7" s="39" t="s">
        <v>463</v>
      </c>
      <c r="C7" s="34" t="s">
        <v>446</v>
      </c>
      <c r="D7" s="35"/>
      <c r="E7" s="35"/>
      <c r="F7" s="35"/>
      <c r="G7" s="35"/>
      <c r="H7" s="22"/>
      <c r="I7" s="35"/>
      <c r="J7" s="35"/>
      <c r="K7" s="35"/>
      <c r="L7" s="35"/>
      <c r="M7" s="35"/>
      <c r="N7" s="35"/>
      <c r="O7" s="35"/>
    </row>
    <row r="8" spans="1:15" x14ac:dyDescent="0.3">
      <c r="A8" s="10" t="s">
        <v>447</v>
      </c>
      <c r="B8" s="39" t="s">
        <v>448</v>
      </c>
      <c r="C8" s="34" t="s">
        <v>449</v>
      </c>
      <c r="D8" s="36"/>
      <c r="E8" s="36"/>
      <c r="F8" s="36"/>
      <c r="G8" s="36"/>
      <c r="H8" s="22"/>
      <c r="I8" s="36"/>
      <c r="J8" s="36"/>
      <c r="K8" s="36"/>
      <c r="L8" s="36"/>
      <c r="M8" s="36"/>
      <c r="N8" s="36"/>
      <c r="O8" s="36"/>
    </row>
    <row r="9" spans="1:15" ht="20.399999999999999" x14ac:dyDescent="0.3">
      <c r="A9" s="10" t="s">
        <v>450</v>
      </c>
      <c r="B9" s="39" t="s">
        <v>464</v>
      </c>
      <c r="C9" s="34" t="s">
        <v>446</v>
      </c>
      <c r="D9" s="35"/>
      <c r="E9" s="35"/>
      <c r="F9" s="35"/>
      <c r="G9" s="35"/>
      <c r="H9" s="22"/>
      <c r="I9" s="35"/>
      <c r="J9" s="35"/>
      <c r="K9" s="35"/>
      <c r="L9" s="35"/>
      <c r="M9" s="35"/>
      <c r="N9" s="35"/>
      <c r="O9" s="35"/>
    </row>
    <row r="10" spans="1:15" x14ac:dyDescent="0.3">
      <c r="A10" s="10" t="s">
        <v>451</v>
      </c>
      <c r="B10" s="40" t="s">
        <v>452</v>
      </c>
      <c r="C10" s="34" t="s">
        <v>449</v>
      </c>
      <c r="D10" s="35"/>
      <c r="E10" s="35"/>
      <c r="F10" s="35"/>
      <c r="G10" s="35"/>
      <c r="H10" s="22"/>
      <c r="I10" s="35"/>
      <c r="J10" s="35"/>
      <c r="K10" s="35"/>
      <c r="L10" s="35"/>
      <c r="M10" s="35"/>
      <c r="N10" s="35"/>
      <c r="O10" s="35"/>
    </row>
    <row r="11" spans="1:15" ht="20.399999999999999" x14ac:dyDescent="0.3">
      <c r="A11" s="10" t="s">
        <v>453</v>
      </c>
      <c r="B11" s="39" t="s">
        <v>464</v>
      </c>
      <c r="C11" s="34" t="s">
        <v>446</v>
      </c>
      <c r="D11" s="35"/>
      <c r="E11" s="35"/>
      <c r="F11" s="35"/>
      <c r="G11" s="35"/>
      <c r="H11" s="22"/>
      <c r="I11" s="35"/>
      <c r="J11" s="35"/>
      <c r="K11" s="35"/>
      <c r="L11" s="35"/>
      <c r="M11" s="35"/>
      <c r="N11" s="35"/>
      <c r="O11" s="35"/>
    </row>
    <row r="12" spans="1:15" x14ac:dyDescent="0.3">
      <c r="A12" s="10" t="s">
        <v>454</v>
      </c>
      <c r="B12" s="40" t="s">
        <v>452</v>
      </c>
      <c r="C12" s="34" t="s">
        <v>449</v>
      </c>
      <c r="D12" s="35"/>
      <c r="E12" s="35"/>
      <c r="F12" s="35"/>
      <c r="G12" s="35"/>
      <c r="H12" s="22"/>
      <c r="I12" s="35"/>
      <c r="J12" s="35"/>
      <c r="K12" s="35"/>
      <c r="L12" s="35"/>
      <c r="M12" s="35"/>
      <c r="N12" s="35"/>
      <c r="O12" s="35"/>
    </row>
    <row r="13" spans="1:15" ht="20.399999999999999" x14ac:dyDescent="0.3">
      <c r="A13" s="10" t="s">
        <v>455</v>
      </c>
      <c r="B13" s="39" t="s">
        <v>464</v>
      </c>
      <c r="C13" s="34" t="s">
        <v>446</v>
      </c>
      <c r="D13" s="35"/>
      <c r="E13" s="35"/>
      <c r="F13" s="35"/>
      <c r="G13" s="35"/>
      <c r="H13" s="22"/>
      <c r="I13" s="35"/>
      <c r="J13" s="35"/>
      <c r="K13" s="35"/>
      <c r="L13" s="35"/>
      <c r="M13" s="35"/>
      <c r="N13" s="35"/>
      <c r="O13" s="35"/>
    </row>
    <row r="14" spans="1:15" x14ac:dyDescent="0.3">
      <c r="A14" s="10" t="s">
        <v>456</v>
      </c>
      <c r="B14" s="20" t="s">
        <v>452</v>
      </c>
      <c r="C14" s="34" t="s">
        <v>449</v>
      </c>
      <c r="D14" s="35"/>
      <c r="E14" s="35"/>
      <c r="F14" s="35"/>
      <c r="G14" s="35"/>
      <c r="H14" s="22"/>
      <c r="I14" s="35"/>
      <c r="J14" s="35"/>
      <c r="K14" s="35"/>
      <c r="L14" s="35"/>
      <c r="M14" s="35"/>
      <c r="N14" s="35"/>
      <c r="O14" s="35"/>
    </row>
    <row r="15" spans="1:15" ht="30.6" x14ac:dyDescent="0.3">
      <c r="A15" s="10" t="s">
        <v>457</v>
      </c>
      <c r="B15" s="80" t="s">
        <v>458</v>
      </c>
      <c r="C15" s="34" t="s">
        <v>434</v>
      </c>
      <c r="D15" s="34">
        <f>(D16*D17)</f>
        <v>0</v>
      </c>
      <c r="E15" s="34">
        <f>(E16*E17)</f>
        <v>0</v>
      </c>
      <c r="F15" s="34">
        <f>(F16*F17)</f>
        <v>0</v>
      </c>
      <c r="G15" s="34">
        <f>(G16*G17)</f>
        <v>0</v>
      </c>
      <c r="H15" s="34"/>
      <c r="I15" s="34"/>
      <c r="J15" s="34">
        <f>(J16*J17)</f>
        <v>0</v>
      </c>
      <c r="K15" s="34">
        <f>(K16*K17)</f>
        <v>0</v>
      </c>
      <c r="L15" s="34">
        <f>(L16*L17)</f>
        <v>0</v>
      </c>
      <c r="M15" s="34">
        <f>(M16*M17)</f>
        <v>0</v>
      </c>
      <c r="N15" s="34"/>
      <c r="O15" s="34">
        <f>SUM(J15:M15)</f>
        <v>0</v>
      </c>
    </row>
    <row r="16" spans="1:15" ht="20.399999999999999" x14ac:dyDescent="0.3">
      <c r="A16" s="10" t="s">
        <v>459</v>
      </c>
      <c r="B16" s="19" t="s">
        <v>460</v>
      </c>
      <c r="C16" s="34" t="s">
        <v>439</v>
      </c>
      <c r="D16" s="35"/>
      <c r="E16" s="35"/>
      <c r="F16" s="35"/>
      <c r="G16" s="35"/>
      <c r="H16" s="22"/>
      <c r="I16" s="35"/>
      <c r="J16" s="35"/>
      <c r="K16" s="35"/>
      <c r="L16" s="35"/>
      <c r="M16" s="35"/>
      <c r="N16" s="35"/>
      <c r="O16" s="35"/>
    </row>
    <row r="17" spans="1:15" x14ac:dyDescent="0.3">
      <c r="A17" s="10" t="s">
        <v>461</v>
      </c>
      <c r="B17" s="19" t="s">
        <v>462</v>
      </c>
      <c r="C17" s="34" t="s">
        <v>442</v>
      </c>
      <c r="D17" s="36"/>
      <c r="E17" s="36"/>
      <c r="F17" s="36"/>
      <c r="G17" s="36"/>
      <c r="H17" s="22"/>
      <c r="I17" s="36"/>
      <c r="J17" s="36"/>
      <c r="K17" s="36"/>
      <c r="L17" s="36"/>
      <c r="M17" s="36"/>
      <c r="N17" s="36"/>
      <c r="O17" s="36"/>
    </row>
    <row r="99" spans="2:2" ht="20.399999999999999" x14ac:dyDescent="0.3">
      <c r="B99" s="31" t="s">
        <v>783</v>
      </c>
    </row>
    <row r="100" spans="2:2" x14ac:dyDescent="0.3">
      <c r="B100" s="31" t="s">
        <v>787</v>
      </c>
    </row>
    <row r="409" spans="2:2" ht="35.25" customHeight="1" x14ac:dyDescent="0.3"/>
    <row r="410" spans="2:2" x14ac:dyDescent="0.3">
      <c r="B410" s="31"/>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Unos nije valjan" error="Odaberite kategoriju s popisa" promptTitle="Označavanje osnove planiranja:" prompt="PPRR - Prosjek prethodnog regulatornog razdoblja_x000a_PRG - Prethodna regulatorna godina_x000a_PL - Planirano poslovnim planom_x000a_SP - Stručna procena">
          <x14:formula1>
            <xm:f>'Šifrarnik za kat. OPEX-a'!$B$22:$B$25</xm:f>
          </x14:formula1>
          <xm:sqref>H4:H5 H7:H14 H16:H17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421"/>
  <sheetViews>
    <sheetView zoomScale="115" zoomScaleNormal="115" workbookViewId="0">
      <pane ySplit="1" topLeftCell="A29" activePane="bottomLeft" state="frozen"/>
      <selection pane="bottomLeft" activeCell="I1" sqref="I1:I127"/>
    </sheetView>
  </sheetViews>
  <sheetFormatPr defaultColWidth="9.109375" defaultRowHeight="10.199999999999999" x14ac:dyDescent="0.2"/>
  <cols>
    <col min="1" max="1" width="14.33203125" style="51" customWidth="1"/>
    <col min="2" max="2" width="64.88671875" style="51" customWidth="1"/>
    <col min="3" max="3" width="12.44140625" style="52" customWidth="1"/>
    <col min="4" max="8" width="13" style="53" customWidth="1"/>
    <col min="9" max="9" width="49.6640625" style="53" customWidth="1"/>
    <col min="10" max="16384" width="9.109375" style="53"/>
  </cols>
  <sheetData>
    <row r="1" spans="1:12" s="17" customFormat="1" ht="57.6" customHeight="1" x14ac:dyDescent="0.3">
      <c r="A1" s="73" t="s">
        <v>999</v>
      </c>
      <c r="B1" s="199" t="s">
        <v>992</v>
      </c>
      <c r="C1" s="41" t="s">
        <v>418</v>
      </c>
      <c r="D1" s="214" t="s">
        <v>850</v>
      </c>
      <c r="E1" s="214" t="s">
        <v>851</v>
      </c>
      <c r="F1" s="214" t="s">
        <v>852</v>
      </c>
      <c r="G1" s="214" t="s">
        <v>853</v>
      </c>
      <c r="H1" s="222" t="s">
        <v>1033</v>
      </c>
      <c r="I1" s="233" t="s">
        <v>57</v>
      </c>
      <c r="J1" s="42"/>
      <c r="K1" s="42"/>
      <c r="L1" s="42"/>
    </row>
    <row r="2" spans="1:12" s="17" customFormat="1" ht="37.799999999999997" x14ac:dyDescent="0.3">
      <c r="A2" s="90" t="s">
        <v>465</v>
      </c>
      <c r="B2" s="90" t="s">
        <v>1034</v>
      </c>
      <c r="C2" s="41"/>
      <c r="D2" s="109" t="e">
        <f>D3+D38+D49+D60+D71+D80+D95+D98+D101+D106+D111</f>
        <v>#DIV/0!</v>
      </c>
      <c r="E2" s="109" t="e">
        <f>E3+E38+E49+E60+E71+E80+E95+E98+E101+E106+E111</f>
        <v>#DIV/0!</v>
      </c>
      <c r="F2" s="109" t="e">
        <f>F3+F38+F49+F60+F71+F80+F95+F98+F101+F106+F111</f>
        <v>#DIV/0!</v>
      </c>
      <c r="G2" s="109" t="e">
        <f>G3+G38+G49+G60+G71+G80+G95+G98+G101+G106+G111</f>
        <v>#DIV/0!</v>
      </c>
      <c r="H2" s="223" t="e">
        <f>H3+H38+H49+H60+H71+H80+H95+H98+H101+H106+H111</f>
        <v>#DIV/0!</v>
      </c>
      <c r="I2" s="234" t="s">
        <v>1035</v>
      </c>
      <c r="J2" s="42"/>
      <c r="K2" s="42"/>
      <c r="L2" s="42"/>
    </row>
    <row r="3" spans="1:12" s="21" customFormat="1" ht="12" x14ac:dyDescent="0.3">
      <c r="A3" s="45" t="s">
        <v>476</v>
      </c>
      <c r="B3" s="139" t="s">
        <v>1036</v>
      </c>
      <c r="C3" s="46"/>
      <c r="D3" s="78" t="e">
        <f>(D6*(1+D31/100)*(1+D32/100))+(D5*(1+D32/100))-D33</f>
        <v>#DIV/0!</v>
      </c>
      <c r="E3" s="78" t="e">
        <f t="shared" ref="E3:H3" si="0">(E6*(1+E31/100)*(1+E32/100))+(E5*(1+E32/100))-E33</f>
        <v>#DIV/0!</v>
      </c>
      <c r="F3" s="78" t="e">
        <f t="shared" si="0"/>
        <v>#DIV/0!</v>
      </c>
      <c r="G3" s="78" t="e">
        <f t="shared" si="0"/>
        <v>#DIV/0!</v>
      </c>
      <c r="H3" s="224" t="e">
        <f t="shared" si="0"/>
        <v>#DIV/0!</v>
      </c>
      <c r="I3" s="235" t="s">
        <v>1037</v>
      </c>
      <c r="J3" s="47"/>
      <c r="K3" s="47"/>
      <c r="L3" s="48"/>
    </row>
    <row r="4" spans="1:12" s="21" customFormat="1" ht="12" x14ac:dyDescent="0.3">
      <c r="A4" s="19" t="s">
        <v>477</v>
      </c>
      <c r="B4" s="39" t="s">
        <v>1038</v>
      </c>
      <c r="C4" s="46"/>
      <c r="D4" s="88" t="e">
        <f>SUM(D7:D30)</f>
        <v>#DIV/0!</v>
      </c>
      <c r="E4" s="88" t="e">
        <f t="shared" ref="E4:H4" si="1">SUM(E7:E30)</f>
        <v>#DIV/0!</v>
      </c>
      <c r="F4" s="88" t="e">
        <f t="shared" si="1"/>
        <v>#DIV/0!</v>
      </c>
      <c r="G4" s="88" t="e">
        <f t="shared" si="1"/>
        <v>#DIV/0!</v>
      </c>
      <c r="H4" s="225" t="e">
        <f t="shared" si="1"/>
        <v>#DIV/0!</v>
      </c>
      <c r="I4" s="236"/>
      <c r="J4" s="47"/>
      <c r="K4" s="47"/>
      <c r="L4" s="48"/>
    </row>
    <row r="5" spans="1:12" s="21" customFormat="1" ht="12" x14ac:dyDescent="0.3">
      <c r="A5" s="19" t="s">
        <v>478</v>
      </c>
      <c r="B5" s="39" t="s">
        <v>1039</v>
      </c>
      <c r="C5" s="46"/>
      <c r="D5" s="88" t="e">
        <f>SUMIF(C7:C30,"NE",D7:D30)</f>
        <v>#DIV/0!</v>
      </c>
      <c r="E5" s="88" t="e">
        <f>SUMIF(C7:C30,"NE",E7:E30)</f>
        <v>#DIV/0!</v>
      </c>
      <c r="F5" s="88" t="e">
        <f>SUMIF(C7:C30,"NE",F7:F30)</f>
        <v>#DIV/0!</v>
      </c>
      <c r="G5" s="88" t="e">
        <f>SUMIF(C7:C30,"NE",G7:G30)</f>
        <v>#DIV/0!</v>
      </c>
      <c r="H5" s="225" t="e">
        <f>SUMIF(C7:C30,"NE",H7:H30)</f>
        <v>#DIV/0!</v>
      </c>
      <c r="I5" s="236"/>
      <c r="J5" s="47"/>
      <c r="K5" s="47"/>
      <c r="L5" s="48"/>
    </row>
    <row r="6" spans="1:12" s="21" customFormat="1" ht="12" x14ac:dyDescent="0.3">
      <c r="A6" s="19" t="s">
        <v>479</v>
      </c>
      <c r="B6" s="39" t="s">
        <v>1040</v>
      </c>
      <c r="C6" s="46"/>
      <c r="D6" s="88" t="e">
        <f>SUMIF(C7:C30,"DA",D7:D30)</f>
        <v>#DIV/0!</v>
      </c>
      <c r="E6" s="88" t="e">
        <f>SUMIF(C7:C30,"DA",E7:E30)</f>
        <v>#DIV/0!</v>
      </c>
      <c r="F6" s="88" t="e">
        <f>SUMIF(C7:C30,"DA",F7:F30)</f>
        <v>#DIV/0!</v>
      </c>
      <c r="G6" s="88" t="e">
        <f>SUMIF(C7:C30,"DA",G7:G30)</f>
        <v>#DIV/0!</v>
      </c>
      <c r="H6" s="225" t="e">
        <f>SUMIF(C7:C30,"DA",H7:H30)</f>
        <v>#DIV/0!</v>
      </c>
      <c r="I6" s="236"/>
      <c r="J6" s="47"/>
      <c r="K6" s="47"/>
      <c r="L6" s="48"/>
    </row>
    <row r="7" spans="1:12" s="21" customFormat="1" ht="30.6" x14ac:dyDescent="0.3">
      <c r="A7" s="19" t="str">
        <f>'R1_Prijava_OPEX'!A11</f>
        <v>1.2.2.1.2.1.1.</v>
      </c>
      <c r="B7" s="215" t="str">
        <f>'R1_Prijava_OPEX'!B11</f>
        <v>Troškovi nesučeljene amortizacije nematerijalne imovine i to najmanje 25% troškova, a najviše 100% troškova koji se obračunavaju u fiksnim operativnim troškovima, (UPISATI) _____% javne vodoopskrbe (ukoliko se usluge pružaju zasebno)</v>
      </c>
      <c r="C7" s="46" t="str">
        <f>'R1_Prijava_OPEX'!F11</f>
        <v>NE</v>
      </c>
      <c r="D7" s="216">
        <f>'R1_Prijava_OPEX'!M11</f>
        <v>0</v>
      </c>
      <c r="E7" s="145">
        <f>'R1_Prijava_OPEX'!N11</f>
        <v>0</v>
      </c>
      <c r="F7" s="145">
        <f>'R1_Prijava_OPEX'!O11</f>
        <v>0</v>
      </c>
      <c r="G7" s="145">
        <f>'R1_Prijava_OPEX'!P11</f>
        <v>0</v>
      </c>
      <c r="H7" s="226">
        <f>'R1_Prijava_OPEX'!Q11</f>
        <v>0</v>
      </c>
      <c r="I7" s="236"/>
      <c r="J7" s="47"/>
      <c r="K7" s="47"/>
      <c r="L7" s="49"/>
    </row>
    <row r="8" spans="1:12" s="21" customFormat="1" ht="30.6" x14ac:dyDescent="0.3">
      <c r="A8" s="19" t="str">
        <f>'R1_Prijava_OPEX'!A12</f>
        <v>1.2.2.1.2.1.2.</v>
      </c>
      <c r="B8" s="215" t="str">
        <f>'R1_Prijava_OPEX'!B12</f>
        <v>Troškovi nesučeljene amortizacije nematerijalne imovine i to najmanje 25% troškova, a najviše 100% troškova koji se obračunavaju u fiksnim operativnim troškovima, (UPISATI) _____% javne odvodnje – skupljanja komunalnih otpadnih voda (ukoliko se usluge pružaju korisnicima vodnih usluga zasebno)</v>
      </c>
      <c r="C8" s="46" t="str">
        <f>'R1_Prijava_OPEX'!F12</f>
        <v>NE</v>
      </c>
      <c r="D8" s="145">
        <f>'R1_Prijava_OPEX'!M12</f>
        <v>0</v>
      </c>
      <c r="E8" s="145">
        <f>'R1_Prijava_OPEX'!N12</f>
        <v>0</v>
      </c>
      <c r="F8" s="145">
        <f>'R1_Prijava_OPEX'!O12</f>
        <v>0</v>
      </c>
      <c r="G8" s="145">
        <f>'R1_Prijava_OPEX'!P12</f>
        <v>0</v>
      </c>
      <c r="H8" s="226">
        <f>'R1_Prijava_OPEX'!Q12</f>
        <v>0</v>
      </c>
      <c r="I8" s="236"/>
      <c r="J8" s="47"/>
      <c r="K8" s="47"/>
      <c r="L8" s="49"/>
    </row>
    <row r="9" spans="1:12" s="21" customFormat="1" ht="40.799999999999997" x14ac:dyDescent="0.3">
      <c r="A9" s="19" t="str">
        <f>'R1_Prijava_OPEX'!A13</f>
        <v>1.2.2.1.2.1.3.</v>
      </c>
      <c r="B9" s="215" t="str">
        <f>'R1_Prijava_OPEX'!B13</f>
        <v>Troškovi nesučeljene amortizacije nematerijalne imovine i to najmanje 25% troškova, a najviše 100% troškova koji se obračunavaju u fiksnim operativnim troškovima, (UPISATI) _____% javne odvodnje – pročišćavanja komunalnih otpadnih voda radi pročišćavanja i ispuštanja (ukoliko se usluge pružaju korisnicima vodnih usluga zasebno)</v>
      </c>
      <c r="C9" s="46" t="str">
        <f>'R1_Prijava_OPEX'!F13</f>
        <v>NE</v>
      </c>
      <c r="D9" s="145">
        <f>'R1_Prijava_OPEX'!M13</f>
        <v>0</v>
      </c>
      <c r="E9" s="145">
        <f>'R1_Prijava_OPEX'!N13</f>
        <v>0</v>
      </c>
      <c r="F9" s="145">
        <f>'R1_Prijava_OPEX'!O13</f>
        <v>0</v>
      </c>
      <c r="G9" s="145">
        <f>'R1_Prijava_OPEX'!P13</f>
        <v>0</v>
      </c>
      <c r="H9" s="226">
        <f>'R1_Prijava_OPEX'!Q13</f>
        <v>0</v>
      </c>
      <c r="I9" s="236"/>
      <c r="J9" s="47"/>
      <c r="K9" s="47"/>
      <c r="L9" s="49"/>
    </row>
    <row r="10" spans="1:12" s="21" customFormat="1" ht="40.799999999999997" x14ac:dyDescent="0.3">
      <c r="A10" s="19" t="str">
        <f>'R1_Prijava_OPEX'!A26</f>
        <v>1.2.2.2.1.3.1.V.2</v>
      </c>
      <c r="B10" s="215" t="str">
        <f>'R1_Prijava_OPEX'!B26</f>
        <v>Troškovi sučeljene amortizacije materijalne imovine komunalnih vodnih građevina po osnovi EU financiranja i to najmanje 25% troškova, a najviše 100% troškova javne vodoopskrbe koji se obračunavaju u fiksnim operativnim troškovima isključujući troškove javne vodoopskrbe drugom isporučitelju vodnih usluga, (UPISATI) _____%</v>
      </c>
      <c r="C10" s="46" t="str">
        <f>'R1_Prijava_OPEX'!F26</f>
        <v>NE</v>
      </c>
      <c r="D10" s="145" t="e">
        <f>'R1_Prijava_OPEX'!M26</f>
        <v>#DIV/0!</v>
      </c>
      <c r="E10" s="145" t="e">
        <f>'R1_Prijava_OPEX'!N26</f>
        <v>#DIV/0!</v>
      </c>
      <c r="F10" s="145" t="e">
        <f>'R1_Prijava_OPEX'!O26</f>
        <v>#DIV/0!</v>
      </c>
      <c r="G10" s="145" t="e">
        <f>'R1_Prijava_OPEX'!P26</f>
        <v>#DIV/0!</v>
      </c>
      <c r="H10" s="226" t="e">
        <f>'R1_Prijava_OPEX'!Q26</f>
        <v>#DIV/0!</v>
      </c>
      <c r="I10" s="236"/>
      <c r="J10" s="47"/>
      <c r="K10" s="47"/>
      <c r="L10" s="49"/>
    </row>
    <row r="11" spans="1:12" s="21" customFormat="1" ht="51" x14ac:dyDescent="0.3">
      <c r="A11" s="19" t="str">
        <f>'R1_Prijava_OPEX'!A32</f>
        <v>1.2.2.2.1.3.1.O.2</v>
      </c>
      <c r="B11" s="215" t="str">
        <f>'R1_Prijava_OPEX'!B32</f>
        <v>Troškovi sučeljene amortizacije materijalne imovine komunalnih vodnih građevina po osnovi EU financiranja i to najmanje 25% troškova, a najviše 100% troškova koji se obračunavaju u fiksnim operativnim troškovima javne odvodnje – skupljanja komunalnih otpadnih voda isključujući prihvat komunalnih otpadnih voda od drugog isporučitelja vodnih usluga radi daljnje odvodnje, (UPISATI) _____%</v>
      </c>
      <c r="C11" s="46" t="str">
        <f>'R1_Prijava_OPEX'!F32</f>
        <v>NE</v>
      </c>
      <c r="D11" s="145" t="e">
        <f>'R1_Prijava_OPEX'!M32</f>
        <v>#DIV/0!</v>
      </c>
      <c r="E11" s="145" t="e">
        <f>'R1_Prijava_OPEX'!N32</f>
        <v>#DIV/0!</v>
      </c>
      <c r="F11" s="145" t="e">
        <f>'R1_Prijava_OPEX'!O32</f>
        <v>#DIV/0!</v>
      </c>
      <c r="G11" s="145" t="e">
        <f>'R1_Prijava_OPEX'!P32</f>
        <v>#DIV/0!</v>
      </c>
      <c r="H11" s="226" t="e">
        <f>'R1_Prijava_OPEX'!Q32</f>
        <v>#DIV/0!</v>
      </c>
      <c r="I11" s="236"/>
      <c r="J11" s="47"/>
      <c r="K11" s="47"/>
      <c r="L11" s="49"/>
    </row>
    <row r="12" spans="1:12" s="21" customFormat="1" ht="40.799999999999997" x14ac:dyDescent="0.3">
      <c r="A12" s="19" t="str">
        <f>'R1_Prijava_OPEX'!A34</f>
        <v>1.2.2.2.1.3.1.P.</v>
      </c>
      <c r="B12" s="215" t="str">
        <f>'R1_Prijava_OPEX'!B34</f>
        <v>Troškovi sučeljene amortizacije materijalne imovine komunalnih vodnih građevina po osnovi EU financiranja i to najmanje 25% troškova, a najviše 100% troškova koji se obračunavaju u fiksnim operativnim troškovima javne odvodnje – pročišćavanja komunalnih otpadnih voda radi pročišćavanja i ispuštanja, (UPISATI) _____%</v>
      </c>
      <c r="C12" s="46" t="str">
        <f>'R1_Prijava_OPEX'!C34</f>
        <v>DA</v>
      </c>
      <c r="D12" s="145">
        <f>'R1_Prijava_OPEX'!M34</f>
        <v>0</v>
      </c>
      <c r="E12" s="145">
        <f>'R1_Prijava_OPEX'!N34</f>
        <v>0</v>
      </c>
      <c r="F12" s="145">
        <f>'R1_Prijava_OPEX'!O34</f>
        <v>0</v>
      </c>
      <c r="G12" s="145">
        <f>'R1_Prijava_OPEX'!P34</f>
        <v>0</v>
      </c>
      <c r="H12" s="226">
        <f>'R1_Prijava_OPEX'!Q34</f>
        <v>0</v>
      </c>
      <c r="I12" s="236"/>
      <c r="J12" s="47"/>
      <c r="K12" s="47"/>
      <c r="L12" s="49"/>
    </row>
    <row r="13" spans="1:12" s="21" customFormat="1" ht="40.799999999999997" x14ac:dyDescent="0.3">
      <c r="A13" s="19" t="str">
        <f>'R1_Prijava_OPEX'!A57</f>
        <v>1.2.2.2.1.4.1.V.2.</v>
      </c>
      <c r="B13" s="215" t="str">
        <f>'R1_Prijava_OPEX'!B57</f>
        <v>Troškovi nesučeljene amortizacije materijalne imovine komunalnih vodnih građevina i to najmanje 25% troškova, a najviše 100% troškova javne vodoopskrbe koji se obračunavaju u fiksnim operativnim troškovima isključujući troškove javne vodoopskrbe drugom isporučitelju vodnih usluga, (UPISATI) _____%</v>
      </c>
      <c r="C13" s="46" t="str">
        <f>'R1_Prijava_OPEX'!F57</f>
        <v>NE</v>
      </c>
      <c r="D13" s="145" t="e">
        <f>'R1_Prijava_OPEX'!M57</f>
        <v>#DIV/0!</v>
      </c>
      <c r="E13" s="145" t="e">
        <f>'R1_Prijava_OPEX'!N57</f>
        <v>#DIV/0!</v>
      </c>
      <c r="F13" s="145" t="e">
        <f>'R1_Prijava_OPEX'!O57</f>
        <v>#DIV/0!</v>
      </c>
      <c r="G13" s="145" t="e">
        <f>'R1_Prijava_OPEX'!P57</f>
        <v>#DIV/0!</v>
      </c>
      <c r="H13" s="226" t="e">
        <f>'R1_Prijava_OPEX'!Q57</f>
        <v>#DIV/0!</v>
      </c>
      <c r="I13" s="236"/>
      <c r="J13" s="47"/>
      <c r="K13" s="47"/>
      <c r="L13" s="49"/>
    </row>
    <row r="14" spans="1:12" s="21" customFormat="1" ht="40.799999999999997" x14ac:dyDescent="0.3">
      <c r="A14" s="19" t="str">
        <f>'R1_Prijava_OPEX'!A63</f>
        <v>1.2.2.2.1.4.1.O.2.</v>
      </c>
      <c r="B14" s="215" t="str">
        <f>'R1_Prijava_OPEX'!B63</f>
        <v>Troškovi nesučeljene amortizacije materijalne imovine komunalnih vodnih građevina i to najmanje 25% troškova, a najviše 100% troškova koji se obračunavaju u fiksnim operativnim troškovima javne odvodnje – skupljanja komunalnih otpadnih voda isključujući prihvat komunalnih otpadnih voda od drugog isporučitelja vodnih usluga radi daljnje odvodnje, (UPISATI) _____%</v>
      </c>
      <c r="C14" s="46" t="str">
        <f>'R1_Prijava_OPEX'!F63</f>
        <v>NE</v>
      </c>
      <c r="D14" s="145" t="e">
        <f>'R1_Prijava_OPEX'!M63</f>
        <v>#DIV/0!</v>
      </c>
      <c r="E14" s="145" t="e">
        <f>'R1_Prijava_OPEX'!N63</f>
        <v>#DIV/0!</v>
      </c>
      <c r="F14" s="145" t="e">
        <f>'R1_Prijava_OPEX'!O63</f>
        <v>#DIV/0!</v>
      </c>
      <c r="G14" s="145" t="e">
        <f>'R1_Prijava_OPEX'!P63</f>
        <v>#DIV/0!</v>
      </c>
      <c r="H14" s="226" t="e">
        <f>'R1_Prijava_OPEX'!Q63</f>
        <v>#DIV/0!</v>
      </c>
      <c r="I14" s="236"/>
      <c r="J14" s="47"/>
      <c r="K14" s="47"/>
      <c r="L14" s="49"/>
    </row>
    <row r="15" spans="1:12" s="21" customFormat="1" ht="40.799999999999997" x14ac:dyDescent="0.3">
      <c r="A15" s="19" t="str">
        <f>'R1_Prijava_OPEX'!A65</f>
        <v>1.2.2.2.1.4.1.P.</v>
      </c>
      <c r="B15" s="215" t="str">
        <f>'R1_Prijava_OPEX'!B65</f>
        <v>Troškovi nesučeljene amortizacije materijalne imovine komunalnih vodnih građevina i to najmanje 25% troškova, a najviše 100% troškova koji se obračunavaju u fiksnim operativnim troškovima javne odvodnje – pročišćavanja komunalnih otpadnih voda radi pročišćavanja i ispuštanja, (UPISATI) _____%</v>
      </c>
      <c r="C15" s="46" t="str">
        <f>'R1_Prijava_OPEX'!F65</f>
        <v>NE</v>
      </c>
      <c r="D15" s="145">
        <f>'R1_Prijava_OPEX'!M65</f>
        <v>0</v>
      </c>
      <c r="E15" s="145">
        <f>'R1_Prijava_OPEX'!N65</f>
        <v>0</v>
      </c>
      <c r="F15" s="145">
        <f>'R1_Prijava_OPEX'!O65</f>
        <v>0</v>
      </c>
      <c r="G15" s="145">
        <f>'R1_Prijava_OPEX'!P65</f>
        <v>0</v>
      </c>
      <c r="H15" s="226">
        <f>'R1_Prijava_OPEX'!Q65</f>
        <v>0</v>
      </c>
      <c r="I15" s="236"/>
      <c r="J15" s="47"/>
      <c r="K15" s="47"/>
      <c r="L15" s="49"/>
    </row>
    <row r="16" spans="1:12" s="21" customFormat="1" ht="40.799999999999997" x14ac:dyDescent="0.3">
      <c r="A16" s="19" t="str">
        <f>'R1_Prijava_OPEX'!A85</f>
        <v>1.2.2.2.2.2.1.1.</v>
      </c>
      <c r="B16" s="215" t="str">
        <f>'R1_Prijava_OPEX'!B85</f>
        <v>Troškovi nesučeljene amortizacije materijalne imovine poslovnih prostora i opreme potrebne za rad i to najmanje 25% troškova, a najviše 100% troškova koji se obračunavaju u fiksnim operativnim troškovima, (UPISATI) _____% javne vodoopskrbe (ukoliko se usluge pružaju korisnicima vodnih usluga zasebno)</v>
      </c>
      <c r="C16" s="46" t="str">
        <f>'R1_Prijava_OPEX'!F85</f>
        <v>NE</v>
      </c>
      <c r="D16" s="145">
        <f>'R1_Prijava_OPEX'!M85</f>
        <v>0</v>
      </c>
      <c r="E16" s="145">
        <f>'R1_Prijava_OPEX'!N85</f>
        <v>0</v>
      </c>
      <c r="F16" s="145">
        <f>'R1_Prijava_OPEX'!O85</f>
        <v>0</v>
      </c>
      <c r="G16" s="145">
        <f>'R1_Prijava_OPEX'!P85</f>
        <v>0</v>
      </c>
      <c r="H16" s="226">
        <f>'R1_Prijava_OPEX'!Q85</f>
        <v>0</v>
      </c>
      <c r="I16" s="236"/>
      <c r="J16" s="47"/>
      <c r="K16" s="47"/>
      <c r="L16" s="49"/>
    </row>
    <row r="17" spans="1:12" s="21" customFormat="1" ht="40.799999999999997" x14ac:dyDescent="0.3">
      <c r="A17" s="19" t="str">
        <f>'R1_Prijava_OPEX'!A86</f>
        <v>1.2.2.2.2.2.1.2.</v>
      </c>
      <c r="B17" s="215" t="str">
        <f>'R1_Prijava_OPEX'!B86</f>
        <v>Troškovi nesučeljene amortizacije materijalne imovine poslovnih prostora i opreme potrebne za rad i to najmanje 25% troškova, a najviše 100% troškova koji se obračunavaju u fiksnim operativnim troškovima, (UPISATI) _____% javne odvodnje – skupljanja komunalnih otpadnih voda (ukoliko se usluge pružaju korisnicima vodnih usluga zasebno)</v>
      </c>
      <c r="C17" s="46" t="str">
        <f>'R1_Prijava_OPEX'!F86</f>
        <v>NE</v>
      </c>
      <c r="D17" s="145">
        <f>'R1_Prijava_OPEX'!M86</f>
        <v>0</v>
      </c>
      <c r="E17" s="145">
        <f>'R1_Prijava_OPEX'!N86</f>
        <v>0</v>
      </c>
      <c r="F17" s="145">
        <f>'R1_Prijava_OPEX'!O86</f>
        <v>0</v>
      </c>
      <c r="G17" s="145">
        <f>'R1_Prijava_OPEX'!P86</f>
        <v>0</v>
      </c>
      <c r="H17" s="226">
        <f>'R1_Prijava_OPEX'!Q86</f>
        <v>0</v>
      </c>
      <c r="I17" s="236"/>
      <c r="J17" s="47"/>
      <c r="K17" s="47"/>
      <c r="L17" s="49"/>
    </row>
    <row r="18" spans="1:12" s="21" customFormat="1" ht="40.799999999999997" x14ac:dyDescent="0.3">
      <c r="A18" s="19" t="str">
        <f>'R1_Prijava_OPEX'!A87</f>
        <v>1.2.2.2.2.2.1.3.</v>
      </c>
      <c r="B18" s="215" t="str">
        <f>'R1_Prijava_OPEX'!B87</f>
        <v>Troškovi nesučeljene amortizacije materijalne imovine poslovnih prostora i opreme potrebne za rad i to najmanje 25% troškova, a najviše 100% troškova koji se obračunavaju u fiksnim operativnim troškovima, (UPISATI) _____% javne odvodnje – pročišćavanja komunalnih otpadnih voda radi pročišćavanja i ispuštanja (ukoliko se usluge pružaju korisnicima vodnih usluga zasebno)</v>
      </c>
      <c r="C18" s="46" t="str">
        <f>'R1_Prijava_OPEX'!F87</f>
        <v>NE</v>
      </c>
      <c r="D18" s="216">
        <f>'R1_Prijava_OPEX'!M87</f>
        <v>0</v>
      </c>
      <c r="E18" s="216">
        <f>'R1_Prijava_OPEX'!N87</f>
        <v>0</v>
      </c>
      <c r="F18" s="216">
        <f>'R1_Prijava_OPEX'!O87</f>
        <v>0</v>
      </c>
      <c r="G18" s="216">
        <f>'R1_Prijava_OPEX'!P87</f>
        <v>0</v>
      </c>
      <c r="H18" s="227">
        <f>'R1_Prijava_OPEX'!Q87</f>
        <v>0</v>
      </c>
      <c r="I18" s="236"/>
      <c r="J18" s="47"/>
      <c r="K18" s="47"/>
      <c r="L18" s="49"/>
    </row>
    <row r="19" spans="1:12" s="21" customFormat="1" ht="40.799999999999997" x14ac:dyDescent="0.3">
      <c r="A19" s="19" t="str">
        <f>'R1_Prijava_OPEX'!A98</f>
        <v>1.2.2.2.3.2.1.V.2.</v>
      </c>
      <c r="B19" s="215" t="str">
        <f>'R1_Prijava_OPEX'!B98</f>
        <v>Troškovi nesučeljene amortizacije ostale dugotrajne materijalne imovine povezane s vodnim uslugama (npr. fotonaponske elektrane i drugo) i to najmanje 25% troškova, a najviše 100% troškova javne vodoopskrbe koji se obračunavaju u fiksnim operativnim troškovima isključujući troškove javne vodoopskrbe drugom isporučitelju vodnih usluga, (UPISATI) _____%</v>
      </c>
      <c r="C19" s="46" t="str">
        <f>'R1_Prijava_OPEX'!F98</f>
        <v>NE</v>
      </c>
      <c r="D19" s="145" t="e">
        <f>'R1_Prijava_OPEX'!M98</f>
        <v>#DIV/0!</v>
      </c>
      <c r="E19" s="145" t="e">
        <f>'R1_Prijava_OPEX'!N98</f>
        <v>#DIV/0!</v>
      </c>
      <c r="F19" s="145" t="e">
        <f>'R1_Prijava_OPEX'!O98</f>
        <v>#DIV/0!</v>
      </c>
      <c r="G19" s="145" t="e">
        <f>'R1_Prijava_OPEX'!P98</f>
        <v>#DIV/0!</v>
      </c>
      <c r="H19" s="226" t="e">
        <f>'R1_Prijava_OPEX'!Q98</f>
        <v>#DIV/0!</v>
      </c>
      <c r="I19" s="236"/>
      <c r="J19" s="47"/>
      <c r="K19" s="47"/>
      <c r="L19" s="49"/>
    </row>
    <row r="20" spans="1:12" s="21" customFormat="1" ht="51" x14ac:dyDescent="0.3">
      <c r="A20" s="19" t="str">
        <f>'R1_Prijava_OPEX'!A104</f>
        <v>1.2.2.2.3.2.1.O.2.</v>
      </c>
      <c r="B20" s="215" t="str">
        <f>'R1_Prijava_OPEX'!B104</f>
        <v>Troškovi nesučeljene amortizacije ostale dugotrajne materijalne imovine povezane s vodnim uslugama (npr. fotonaponske elektrane i drugo) i to najmanje 25% troškova, a najviše 100% troškova koji se obračunavaju u fiksnim operativnim troškovima javne odvodnje – skupljanja komunalnih otpadnih voda isključujući prihvat komunalnih otpadnih voda od drugog isporučitelja vodnih usluga radi daljnje odvodnje, (UPISATI) _____%</v>
      </c>
      <c r="C20" s="46" t="str">
        <f>'R1_Prijava_OPEX'!F104</f>
        <v>NE</v>
      </c>
      <c r="D20" s="145" t="e">
        <f>'R1_Prijava_OPEX'!M104</f>
        <v>#DIV/0!</v>
      </c>
      <c r="E20" s="145" t="e">
        <f>'R1_Prijava_OPEX'!N104</f>
        <v>#DIV/0!</v>
      </c>
      <c r="F20" s="145" t="e">
        <f>'R1_Prijava_OPEX'!O104</f>
        <v>#DIV/0!</v>
      </c>
      <c r="G20" s="145" t="e">
        <f>'R1_Prijava_OPEX'!P104</f>
        <v>#DIV/0!</v>
      </c>
      <c r="H20" s="226" t="e">
        <f>'R1_Prijava_OPEX'!Q104</f>
        <v>#DIV/0!</v>
      </c>
      <c r="I20" s="236"/>
      <c r="J20" s="47"/>
      <c r="K20" s="47"/>
      <c r="L20" s="49"/>
    </row>
    <row r="21" spans="1:12" s="21" customFormat="1" ht="40.799999999999997" x14ac:dyDescent="0.3">
      <c r="A21" s="19" t="str">
        <f>'R1_Prijava_OPEX'!A106</f>
        <v>1.2.2.2.3.2.1.P.</v>
      </c>
      <c r="B21" s="215" t="str">
        <f>'R1_Prijava_OPEX'!B106</f>
        <v>Troškovi nesučeljene amortizacije ostale dugotrajne materijalne imovine povezane s vodnim uslugama (npr. fotonaponske elektrane i drugo) i to najmanje 25% troškova, a najviše 100% troškova koji se obračunavaju u fiksnim operativnim troškovima javne odvodnje – pročišćavanja komunalnih otpadnih voda radi pročišćavanja i ispuštanja, (UPISATI) _____%</v>
      </c>
      <c r="C21" s="46" t="str">
        <f>'R1_Prijava_OPEX'!F106</f>
        <v>NE</v>
      </c>
      <c r="D21" s="145">
        <f>'R1_Prijava_OPEX'!M106</f>
        <v>0</v>
      </c>
      <c r="E21" s="145">
        <f>'R1_Prijava_OPEX'!N106</f>
        <v>0</v>
      </c>
      <c r="F21" s="145">
        <f>'R1_Prijava_OPEX'!O106</f>
        <v>0</v>
      </c>
      <c r="G21" s="145">
        <f>'R1_Prijava_OPEX'!P106</f>
        <v>0</v>
      </c>
      <c r="H21" s="226">
        <f>'R1_Prijava_OPEX'!Q106</f>
        <v>0</v>
      </c>
      <c r="I21" s="236"/>
      <c r="J21" s="47"/>
      <c r="K21" s="47"/>
      <c r="L21" s="49"/>
    </row>
    <row r="22" spans="1:12" s="21" customFormat="1" ht="20.399999999999999" x14ac:dyDescent="0.3">
      <c r="A22" s="19" t="str">
        <f>'R1_Prijava_OPEX'!A430</f>
        <v>9.1.V.2.</v>
      </c>
      <c r="B22" s="215" t="str">
        <f>'R1_Prijava_OPEX'!B430</f>
        <v>Troškovi ispitivanja kakvoće voda za ljudsku potrošnju isključujući troškove javne vodoopskrbe drugom isporučitelju vodnih usluga</v>
      </c>
      <c r="C22" s="46" t="str">
        <f>'R1_Prijava_OPEX'!F430</f>
        <v>DA</v>
      </c>
      <c r="D22" s="145" t="e">
        <f>'R1_Prijava_OPEX'!M430</f>
        <v>#DIV/0!</v>
      </c>
      <c r="E22" s="145" t="e">
        <f>'R1_Prijava_OPEX'!N430</f>
        <v>#DIV/0!</v>
      </c>
      <c r="F22" s="145" t="e">
        <f>'R1_Prijava_OPEX'!O430</f>
        <v>#DIV/0!</v>
      </c>
      <c r="G22" s="145" t="e">
        <f>'R1_Prijava_OPEX'!P430</f>
        <v>#DIV/0!</v>
      </c>
      <c r="H22" s="226" t="e">
        <f>'R1_Prijava_OPEX'!Q430</f>
        <v>#DIV/0!</v>
      </c>
      <c r="I22" s="236"/>
      <c r="J22" s="47"/>
      <c r="K22" s="47"/>
      <c r="L22" s="49"/>
    </row>
    <row r="23" spans="1:12" s="21" customFormat="1" ht="30.6" x14ac:dyDescent="0.3">
      <c r="A23" s="19" t="str">
        <f>'R1_Prijava_OPEX'!A437</f>
        <v>9.2.O.2.</v>
      </c>
      <c r="B23" s="215" t="str">
        <f>'R1_Prijava_OPEX'!B437</f>
        <v>Troškovi ispitivanja kakvoće komunalnih otpadnih voda javne odvodnje – skupljanja komunalnih otpadnih voda isključujući prihvat komunalnih otpadnih voda od drugog isporučitelja vodnih usluga radi daljnje odvodnje</v>
      </c>
      <c r="C23" s="46" t="str">
        <f>'R1_Prijava_OPEX'!F437</f>
        <v>DA</v>
      </c>
      <c r="D23" s="145" t="e">
        <f>'R1_Prijava_OPEX'!M437</f>
        <v>#DIV/0!</v>
      </c>
      <c r="E23" s="145" t="e">
        <f>'R1_Prijava_OPEX'!N437</f>
        <v>#DIV/0!</v>
      </c>
      <c r="F23" s="145" t="e">
        <f>'R1_Prijava_OPEX'!O437</f>
        <v>#DIV/0!</v>
      </c>
      <c r="G23" s="145" t="e">
        <f>'R1_Prijava_OPEX'!P437</f>
        <v>#DIV/0!</v>
      </c>
      <c r="H23" s="226" t="e">
        <f>'R1_Prijava_OPEX'!Q437</f>
        <v>#DIV/0!</v>
      </c>
      <c r="I23" s="236"/>
      <c r="J23" s="47"/>
      <c r="K23" s="47"/>
      <c r="L23" s="49"/>
    </row>
    <row r="24" spans="1:12" s="21" customFormat="1" ht="20.399999999999999" x14ac:dyDescent="0.3">
      <c r="A24" s="91" t="str">
        <f>'R1_Prijava_OPEX'!A439</f>
        <v>10.1.</v>
      </c>
      <c r="B24" s="217" t="str">
        <f>'R1_Prijava_OPEX'!B439</f>
        <v>Troškovi očitanja vodomjera (na vodozahvatu, zonskih, glavnih i pojedinačnih), obrade očitanih podataka, izrade i dostave računa korisnicima vodnih usluga)</v>
      </c>
      <c r="C24" s="46" t="str">
        <f>'R1_Prijava_OPEX'!F439</f>
        <v>DA</v>
      </c>
      <c r="D24" s="145">
        <f>'R1_Prijava_OPEX'!M439</f>
        <v>0</v>
      </c>
      <c r="E24" s="145">
        <f>'R1_Prijava_OPEX'!N439</f>
        <v>0</v>
      </c>
      <c r="F24" s="145">
        <f>'R1_Prijava_OPEX'!O439</f>
        <v>0</v>
      </c>
      <c r="G24" s="145">
        <f>'R1_Prijava_OPEX'!P439</f>
        <v>0</v>
      </c>
      <c r="H24" s="226">
        <f>'R1_Prijava_OPEX'!Q439</f>
        <v>0</v>
      </c>
      <c r="I24" s="236"/>
      <c r="J24" s="47"/>
      <c r="K24" s="47"/>
      <c r="L24" s="49"/>
    </row>
    <row r="25" spans="1:12" s="21" customFormat="1" x14ac:dyDescent="0.3">
      <c r="A25" s="91" t="str">
        <f>'R1_Prijava_OPEX'!A440</f>
        <v>10.2.</v>
      </c>
      <c r="B25" s="217" t="str">
        <f>'R1_Prijava_OPEX'!B440</f>
        <v>Troškovi pripreme vodomjera</v>
      </c>
      <c r="C25" s="46" t="str">
        <f>'R1_Prijava_OPEX'!F440</f>
        <v>DA</v>
      </c>
      <c r="D25" s="216">
        <f>'R1_Prijava_OPEX'!M440</f>
        <v>0</v>
      </c>
      <c r="E25" s="216">
        <f>'R1_Prijava_OPEX'!N440</f>
        <v>0</v>
      </c>
      <c r="F25" s="216">
        <f>'R1_Prijava_OPEX'!O440</f>
        <v>0</v>
      </c>
      <c r="G25" s="216">
        <f>'R1_Prijava_OPEX'!P440</f>
        <v>0</v>
      </c>
      <c r="H25" s="227">
        <f>'R1_Prijava_OPEX'!Q440</f>
        <v>0</v>
      </c>
      <c r="I25" s="236"/>
      <c r="J25" s="47"/>
      <c r="K25" s="47"/>
      <c r="L25" s="49"/>
    </row>
    <row r="26" spans="1:12" s="21" customFormat="1" x14ac:dyDescent="0.3">
      <c r="A26" s="91" t="str">
        <f>'R1_Prijava_OPEX'!A441</f>
        <v>10.3.</v>
      </c>
      <c r="B26" s="217" t="str">
        <f>'R1_Prijava_OPEX'!B441</f>
        <v>Troškovi zamjene vodomjera</v>
      </c>
      <c r="C26" s="46" t="str">
        <f>'R1_Prijava_OPEX'!F441</f>
        <v>DA</v>
      </c>
      <c r="D26" s="216">
        <f>'R1_Prijava_OPEX'!M441</f>
        <v>0</v>
      </c>
      <c r="E26" s="216">
        <f>'R1_Prijava_OPEX'!N441</f>
        <v>0</v>
      </c>
      <c r="F26" s="216">
        <f>'R1_Prijava_OPEX'!O441</f>
        <v>0</v>
      </c>
      <c r="G26" s="216">
        <f>'R1_Prijava_OPEX'!P441</f>
        <v>0</v>
      </c>
      <c r="H26" s="227">
        <f>'R1_Prijava_OPEX'!Q441</f>
        <v>0</v>
      </c>
      <c r="I26" s="236"/>
      <c r="J26" s="47"/>
      <c r="K26" s="47"/>
      <c r="L26" s="49"/>
    </row>
    <row r="27" spans="1:12" s="21" customFormat="1" x14ac:dyDescent="0.3">
      <c r="A27" s="91" t="str">
        <f>'R1_Prijava_OPEX'!A442</f>
        <v>10.4.</v>
      </c>
      <c r="B27" s="217" t="str">
        <f>'R1_Prijava_OPEX'!B442</f>
        <v>Ostali troškovi održavanja priključaka</v>
      </c>
      <c r="C27" s="46" t="str">
        <f>'R1_Prijava_OPEX'!F442</f>
        <v>DA</v>
      </c>
      <c r="D27" s="216">
        <f>'R1_Prijava_OPEX'!M442</f>
        <v>0</v>
      </c>
      <c r="E27" s="216">
        <f>'R1_Prijava_OPEX'!N442</f>
        <v>0</v>
      </c>
      <c r="F27" s="216">
        <f>'R1_Prijava_OPEX'!O442</f>
        <v>0</v>
      </c>
      <c r="G27" s="216">
        <f>'R1_Prijava_OPEX'!P442</f>
        <v>0</v>
      </c>
      <c r="H27" s="227">
        <f>'R1_Prijava_OPEX'!Q442</f>
        <v>0</v>
      </c>
      <c r="I27" s="236"/>
      <c r="J27" s="47"/>
      <c r="K27" s="47"/>
      <c r="L27" s="49"/>
    </row>
    <row r="28" spans="1:12" s="21" customFormat="1" x14ac:dyDescent="0.3">
      <c r="A28" s="19" t="str">
        <f>'R1_Prijava_OPEX'!A443</f>
        <v>11.</v>
      </c>
      <c r="B28" s="215" t="str">
        <f>'R1_Prijava_OPEX'!B443</f>
        <v>Troškovi osnovne dezinfekcije sustava javne vodoopskrbe</v>
      </c>
      <c r="C28" s="46" t="str">
        <f>'R1_Prijava_OPEX'!F443</f>
        <v>DA</v>
      </c>
      <c r="D28" s="216">
        <f>'R1_Prijava_OPEX'!M443</f>
        <v>0</v>
      </c>
      <c r="E28" s="216">
        <f>'R1_Prijava_OPEX'!N443</f>
        <v>0</v>
      </c>
      <c r="F28" s="216">
        <f>'R1_Prijava_OPEX'!O443</f>
        <v>0</v>
      </c>
      <c r="G28" s="216">
        <f>'R1_Prijava_OPEX'!P443</f>
        <v>0</v>
      </c>
      <c r="H28" s="227">
        <f>'R1_Prijava_OPEX'!Q443</f>
        <v>0</v>
      </c>
      <c r="I28" s="236"/>
      <c r="J28" s="47"/>
      <c r="K28" s="47"/>
      <c r="L28" s="49"/>
    </row>
    <row r="29" spans="1:12" s="21" customFormat="1" x14ac:dyDescent="0.3">
      <c r="A29" s="19" t="str">
        <f>'R1_Prijava_OPEX'!A444</f>
        <v>12.</v>
      </c>
      <c r="B29" s="215" t="str">
        <f>'R1_Prijava_OPEX'!B444</f>
        <v>Troškovi ispiranja cjevovoda</v>
      </c>
      <c r="C29" s="46" t="str">
        <f>'R1_Prijava_OPEX'!F444</f>
        <v>DA</v>
      </c>
      <c r="D29" s="216">
        <f>'R1_Prijava_OPEX'!M444</f>
        <v>0</v>
      </c>
      <c r="E29" s="216">
        <f>'R1_Prijava_OPEX'!N444</f>
        <v>0</v>
      </c>
      <c r="F29" s="216">
        <f>'R1_Prijava_OPEX'!O444</f>
        <v>0</v>
      </c>
      <c r="G29" s="216">
        <f>'R1_Prijava_OPEX'!P444</f>
        <v>0</v>
      </c>
      <c r="H29" s="227">
        <f>'R1_Prijava_OPEX'!Q444</f>
        <v>0</v>
      </c>
      <c r="I29" s="236"/>
      <c r="J29" s="47"/>
      <c r="K29" s="47"/>
      <c r="L29" s="49"/>
    </row>
    <row r="30" spans="1:12" s="21" customFormat="1" x14ac:dyDescent="0.3">
      <c r="A30" s="19" t="str">
        <f>'R1_Prijava_OPEX'!A445</f>
        <v>13.</v>
      </c>
      <c r="B30" s="215" t="str">
        <f>'R1_Prijava_OPEX'!B445</f>
        <v>Troškovi pogona crpnih stanica u vrijeme bitno smanjene potrošnje vodnih usluga</v>
      </c>
      <c r="C30" s="46" t="str">
        <f>'R1_Prijava_OPEX'!F445</f>
        <v>DA</v>
      </c>
      <c r="D30" s="216">
        <f>'R1_Prijava_OPEX'!M445</f>
        <v>0</v>
      </c>
      <c r="E30" s="216">
        <f>'R1_Prijava_OPEX'!N445</f>
        <v>0</v>
      </c>
      <c r="F30" s="216">
        <f>'R1_Prijava_OPEX'!O445</f>
        <v>0</v>
      </c>
      <c r="G30" s="216">
        <f>'R1_Prijava_OPEX'!P445</f>
        <v>0</v>
      </c>
      <c r="H30" s="227">
        <f>'R1_Prijava_OPEX'!Q445</f>
        <v>0</v>
      </c>
      <c r="I30" s="236"/>
      <c r="J30" s="47"/>
      <c r="K30" s="47"/>
      <c r="L30" s="49"/>
    </row>
    <row r="31" spans="1:12" s="21" customFormat="1" x14ac:dyDescent="0.3">
      <c r="A31" s="19" t="s">
        <v>466</v>
      </c>
      <c r="B31" s="39" t="s">
        <v>467</v>
      </c>
      <c r="C31" s="46"/>
      <c r="D31" s="218"/>
      <c r="E31" s="218"/>
      <c r="F31" s="218"/>
      <c r="G31" s="218"/>
      <c r="H31" s="228"/>
      <c r="I31" s="237"/>
      <c r="J31" s="4"/>
      <c r="K31" s="4"/>
      <c r="L31" s="4"/>
    </row>
    <row r="32" spans="1:12" s="21" customFormat="1" x14ac:dyDescent="0.3">
      <c r="A32" s="19" t="s">
        <v>468</v>
      </c>
      <c r="B32" s="39" t="s">
        <v>811</v>
      </c>
      <c r="C32" s="46"/>
      <c r="D32" s="219"/>
      <c r="E32" s="219"/>
      <c r="F32" s="219"/>
      <c r="G32" s="219"/>
      <c r="H32" s="229"/>
      <c r="I32" s="235" t="s">
        <v>1005</v>
      </c>
      <c r="J32" s="4"/>
      <c r="K32" s="4"/>
      <c r="L32" s="4"/>
    </row>
    <row r="33" spans="1:12" s="21" customFormat="1" x14ac:dyDescent="0.3">
      <c r="A33" s="19" t="s">
        <v>469</v>
      </c>
      <c r="B33" s="39" t="s">
        <v>470</v>
      </c>
      <c r="C33" s="46"/>
      <c r="D33" s="93"/>
      <c r="E33" s="93"/>
      <c r="F33" s="93"/>
      <c r="G33" s="93"/>
      <c r="H33" s="230"/>
      <c r="I33" s="237"/>
      <c r="J33" s="4"/>
      <c r="K33" s="4"/>
      <c r="L33" s="4"/>
    </row>
    <row r="34" spans="1:12" s="21" customFormat="1" ht="12" x14ac:dyDescent="0.3">
      <c r="A34" s="45" t="str">
        <f>A3</f>
        <v>4.I.1.</v>
      </c>
      <c r="B34" s="139" t="s">
        <v>1036</v>
      </c>
      <c r="C34" s="46"/>
      <c r="D34" s="93" t="e">
        <f>D3</f>
        <v>#DIV/0!</v>
      </c>
      <c r="E34" s="93" t="e">
        <f t="shared" ref="E34:H34" si="2">E3</f>
        <v>#DIV/0!</v>
      </c>
      <c r="F34" s="93" t="e">
        <f t="shared" si="2"/>
        <v>#DIV/0!</v>
      </c>
      <c r="G34" s="93" t="e">
        <f t="shared" si="2"/>
        <v>#DIV/0!</v>
      </c>
      <c r="H34" s="230" t="e">
        <f t="shared" si="2"/>
        <v>#DIV/0!</v>
      </c>
      <c r="I34" s="237"/>
      <c r="J34" s="4"/>
      <c r="K34" s="4"/>
      <c r="L34" s="4"/>
    </row>
    <row r="35" spans="1:12" s="21" customFormat="1" ht="22.2" x14ac:dyDescent="0.3">
      <c r="A35" s="92" t="s">
        <v>688</v>
      </c>
      <c r="B35" s="220" t="s">
        <v>1041</v>
      </c>
      <c r="C35" s="46"/>
      <c r="D35" s="93"/>
      <c r="E35" s="93"/>
      <c r="F35" s="93"/>
      <c r="G35" s="93"/>
      <c r="H35" s="230"/>
      <c r="I35" s="237"/>
      <c r="J35" s="4"/>
      <c r="K35" s="4"/>
      <c r="L35" s="4"/>
    </row>
    <row r="36" spans="1:12" s="21" customFormat="1" ht="22.2" x14ac:dyDescent="0.3">
      <c r="A36" s="92" t="s">
        <v>689</v>
      </c>
      <c r="B36" s="220" t="s">
        <v>1042</v>
      </c>
      <c r="C36" s="46"/>
      <c r="D36" s="93"/>
      <c r="E36" s="93"/>
      <c r="F36" s="93"/>
      <c r="G36" s="93"/>
      <c r="H36" s="230"/>
      <c r="I36" s="237"/>
      <c r="J36" s="4"/>
      <c r="K36" s="4"/>
      <c r="L36" s="4"/>
    </row>
    <row r="37" spans="1:12" s="21" customFormat="1" ht="22.2" x14ac:dyDescent="0.3">
      <c r="A37" s="92" t="s">
        <v>690</v>
      </c>
      <c r="B37" s="220" t="s">
        <v>1043</v>
      </c>
      <c r="C37" s="46"/>
      <c r="D37" s="93"/>
      <c r="E37" s="93"/>
      <c r="F37" s="93"/>
      <c r="G37" s="93"/>
      <c r="H37" s="230"/>
      <c r="I37" s="237"/>
      <c r="J37" s="4"/>
      <c r="K37" s="4"/>
      <c r="L37" s="4"/>
    </row>
    <row r="38" spans="1:12" s="21" customFormat="1" ht="22.2" x14ac:dyDescent="0.3">
      <c r="A38" s="45" t="s">
        <v>480</v>
      </c>
      <c r="B38" s="139" t="s">
        <v>1044</v>
      </c>
      <c r="C38" s="46"/>
      <c r="D38" s="78">
        <f>(D41*(1+D46/100)*(1+D47/100))+(D40*(1+D47/100))-D48</f>
        <v>0</v>
      </c>
      <c r="E38" s="78">
        <f t="shared" ref="E38:H38" si="3">(E41*(1+E46/100)*(1+E47/100))+(E40*(1+E47/100))-E48</f>
        <v>0</v>
      </c>
      <c r="F38" s="78">
        <f t="shared" si="3"/>
        <v>0</v>
      </c>
      <c r="G38" s="78">
        <f t="shared" si="3"/>
        <v>0</v>
      </c>
      <c r="H38" s="224">
        <f t="shared" si="3"/>
        <v>0</v>
      </c>
      <c r="I38" s="235" t="s">
        <v>1045</v>
      </c>
      <c r="J38" s="47"/>
      <c r="K38" s="47"/>
      <c r="L38" s="48"/>
    </row>
    <row r="39" spans="1:12" s="21" customFormat="1" ht="12" x14ac:dyDescent="0.3">
      <c r="A39" s="19" t="s">
        <v>481</v>
      </c>
      <c r="B39" s="39" t="s">
        <v>1046</v>
      </c>
      <c r="C39" s="46"/>
      <c r="D39" s="218"/>
      <c r="E39" s="218"/>
      <c r="F39" s="218"/>
      <c r="G39" s="218"/>
      <c r="H39" s="228"/>
      <c r="I39" s="236"/>
      <c r="J39" s="47"/>
      <c r="K39" s="47"/>
      <c r="L39" s="48"/>
    </row>
    <row r="40" spans="1:12" s="21" customFormat="1" ht="12" x14ac:dyDescent="0.3">
      <c r="A40" s="19" t="s">
        <v>482</v>
      </c>
      <c r="B40" s="39" t="s">
        <v>1047</v>
      </c>
      <c r="C40" s="46"/>
      <c r="D40" s="219"/>
      <c r="E40" s="219"/>
      <c r="F40" s="219"/>
      <c r="G40" s="219"/>
      <c r="H40" s="229"/>
      <c r="I40" s="236"/>
      <c r="J40" s="47"/>
      <c r="K40" s="47"/>
      <c r="L40" s="48"/>
    </row>
    <row r="41" spans="1:12" s="21" customFormat="1" ht="12" x14ac:dyDescent="0.3">
      <c r="A41" s="19" t="s">
        <v>483</v>
      </c>
      <c r="B41" s="39" t="s">
        <v>1048</v>
      </c>
      <c r="C41" s="46"/>
      <c r="D41" s="93"/>
      <c r="E41" s="93"/>
      <c r="F41" s="93"/>
      <c r="G41" s="93"/>
      <c r="H41" s="230"/>
      <c r="I41" s="236"/>
      <c r="J41" s="47"/>
      <c r="K41" s="47"/>
      <c r="L41" s="48"/>
    </row>
    <row r="42" spans="1:12" s="21" customFormat="1" ht="30.6" x14ac:dyDescent="0.3">
      <c r="A42" s="20"/>
      <c r="B42" s="39" t="s">
        <v>814</v>
      </c>
      <c r="C42" s="46"/>
      <c r="D42" s="88"/>
      <c r="E42" s="88"/>
      <c r="F42" s="88"/>
      <c r="G42" s="88"/>
      <c r="H42" s="225"/>
      <c r="I42" s="236"/>
      <c r="J42" s="47"/>
      <c r="K42" s="47"/>
      <c r="L42" s="49"/>
    </row>
    <row r="43" spans="1:12" s="21" customFormat="1" x14ac:dyDescent="0.3">
      <c r="A43" s="20"/>
      <c r="B43" s="39"/>
      <c r="C43" s="46"/>
      <c r="D43" s="88"/>
      <c r="E43" s="88"/>
      <c r="F43" s="88"/>
      <c r="G43" s="88"/>
      <c r="H43" s="225"/>
      <c r="I43" s="236"/>
      <c r="J43" s="47"/>
      <c r="K43" s="47"/>
      <c r="L43" s="49"/>
    </row>
    <row r="44" spans="1:12" s="21" customFormat="1" x14ac:dyDescent="0.3">
      <c r="A44" s="20"/>
      <c r="B44" s="39"/>
      <c r="C44" s="46"/>
      <c r="D44" s="88"/>
      <c r="E44" s="88"/>
      <c r="F44" s="88"/>
      <c r="G44" s="88"/>
      <c r="H44" s="225"/>
      <c r="I44" s="236"/>
      <c r="J44" s="47"/>
      <c r="K44" s="47"/>
      <c r="L44" s="49"/>
    </row>
    <row r="45" spans="1:12" s="21" customFormat="1" x14ac:dyDescent="0.3">
      <c r="A45" s="20"/>
      <c r="B45" s="39"/>
      <c r="C45" s="46"/>
      <c r="D45" s="88"/>
      <c r="E45" s="88"/>
      <c r="F45" s="88"/>
      <c r="G45" s="88"/>
      <c r="H45" s="225"/>
      <c r="I45" s="236"/>
      <c r="J45" s="47"/>
      <c r="K45" s="47"/>
      <c r="L45" s="49"/>
    </row>
    <row r="46" spans="1:12" s="21" customFormat="1" x14ac:dyDescent="0.3">
      <c r="A46" s="19" t="s">
        <v>466</v>
      </c>
      <c r="B46" s="39" t="s">
        <v>467</v>
      </c>
      <c r="C46" s="46"/>
      <c r="D46" s="218"/>
      <c r="E46" s="218"/>
      <c r="F46" s="218"/>
      <c r="G46" s="218"/>
      <c r="H46" s="228"/>
      <c r="I46" s="237"/>
      <c r="J46" s="4"/>
      <c r="K46" s="4"/>
      <c r="L46" s="4"/>
    </row>
    <row r="47" spans="1:12" s="21" customFormat="1" x14ac:dyDescent="0.3">
      <c r="A47" s="19" t="s">
        <v>468</v>
      </c>
      <c r="B47" s="39" t="s">
        <v>811</v>
      </c>
      <c r="C47" s="46"/>
      <c r="D47" s="219"/>
      <c r="E47" s="219"/>
      <c r="F47" s="219"/>
      <c r="G47" s="219"/>
      <c r="H47" s="229"/>
      <c r="I47" s="235" t="s">
        <v>1005</v>
      </c>
      <c r="J47" s="4"/>
      <c r="K47" s="4"/>
      <c r="L47" s="4"/>
    </row>
    <row r="48" spans="1:12" s="21" customFormat="1" x14ac:dyDescent="0.3">
      <c r="A48" s="19" t="s">
        <v>469</v>
      </c>
      <c r="B48" s="39" t="s">
        <v>470</v>
      </c>
      <c r="C48" s="46"/>
      <c r="D48" s="93"/>
      <c r="E48" s="93"/>
      <c r="F48" s="93"/>
      <c r="G48" s="93"/>
      <c r="H48" s="230"/>
      <c r="I48" s="237"/>
      <c r="J48" s="4"/>
      <c r="K48" s="4"/>
      <c r="L48" s="4"/>
    </row>
    <row r="49" spans="1:12" s="21" customFormat="1" ht="32.4" x14ac:dyDescent="0.3">
      <c r="A49" s="45" t="s">
        <v>484</v>
      </c>
      <c r="B49" s="139" t="s">
        <v>1049</v>
      </c>
      <c r="C49" s="46"/>
      <c r="D49" s="78">
        <f>(D52*(1+D57/100)*(1+D58/100))+(D51*(1+D58/100))-D59</f>
        <v>0</v>
      </c>
      <c r="E49" s="78">
        <f t="shared" ref="E49:H49" si="4">(E52*(1+E57/100)*(1+E58/100))+(E51*(1+E58/100))-E59</f>
        <v>0</v>
      </c>
      <c r="F49" s="78">
        <f t="shared" si="4"/>
        <v>0</v>
      </c>
      <c r="G49" s="78">
        <f t="shared" si="4"/>
        <v>0</v>
      </c>
      <c r="H49" s="224">
        <f t="shared" si="4"/>
        <v>0</v>
      </c>
      <c r="I49" s="235" t="s">
        <v>1050</v>
      </c>
      <c r="J49" s="47"/>
      <c r="K49" s="47"/>
      <c r="L49" s="48"/>
    </row>
    <row r="50" spans="1:12" s="21" customFormat="1" ht="12" x14ac:dyDescent="0.3">
      <c r="A50" s="19" t="s">
        <v>485</v>
      </c>
      <c r="B50" s="39" t="s">
        <v>1051</v>
      </c>
      <c r="C50" s="46"/>
      <c r="D50" s="218"/>
      <c r="E50" s="218"/>
      <c r="F50" s="218"/>
      <c r="G50" s="218"/>
      <c r="H50" s="228"/>
      <c r="I50" s="236"/>
      <c r="J50" s="47"/>
      <c r="K50" s="47"/>
      <c r="L50" s="48"/>
    </row>
    <row r="51" spans="1:12" s="21" customFormat="1" ht="12" x14ac:dyDescent="0.3">
      <c r="A51" s="19" t="s">
        <v>486</v>
      </c>
      <c r="B51" s="39" t="s">
        <v>1052</v>
      </c>
      <c r="C51" s="46"/>
      <c r="D51" s="219"/>
      <c r="E51" s="219"/>
      <c r="F51" s="219"/>
      <c r="G51" s="219"/>
      <c r="H51" s="229"/>
      <c r="I51" s="236"/>
      <c r="J51" s="47"/>
      <c r="K51" s="47"/>
      <c r="L51" s="48"/>
    </row>
    <row r="52" spans="1:12" s="21" customFormat="1" ht="12" x14ac:dyDescent="0.3">
      <c r="A52" s="19" t="s">
        <v>487</v>
      </c>
      <c r="B52" s="39" t="s">
        <v>1053</v>
      </c>
      <c r="C52" s="46"/>
      <c r="D52" s="93"/>
      <c r="E52" s="93"/>
      <c r="F52" s="93"/>
      <c r="G52" s="93"/>
      <c r="H52" s="230"/>
      <c r="I52" s="236"/>
      <c r="J52" s="47"/>
      <c r="K52" s="47"/>
      <c r="L52" s="48"/>
    </row>
    <row r="53" spans="1:12" s="21" customFormat="1" ht="30.6" x14ac:dyDescent="0.3">
      <c r="A53" s="20"/>
      <c r="B53" s="39" t="s">
        <v>815</v>
      </c>
      <c r="C53" s="46"/>
      <c r="D53" s="88"/>
      <c r="E53" s="88"/>
      <c r="F53" s="88"/>
      <c r="G53" s="88"/>
      <c r="H53" s="225"/>
      <c r="I53" s="236"/>
      <c r="J53" s="47"/>
      <c r="K53" s="47"/>
      <c r="L53" s="49"/>
    </row>
    <row r="54" spans="1:12" s="21" customFormat="1" x14ac:dyDescent="0.3">
      <c r="A54" s="20"/>
      <c r="B54" s="39"/>
      <c r="C54" s="46"/>
      <c r="D54" s="88"/>
      <c r="E54" s="88"/>
      <c r="F54" s="88"/>
      <c r="G54" s="88"/>
      <c r="H54" s="225"/>
      <c r="I54" s="236"/>
      <c r="J54" s="47"/>
      <c r="K54" s="47"/>
      <c r="L54" s="49"/>
    </row>
    <row r="55" spans="1:12" s="21" customFormat="1" x14ac:dyDescent="0.3">
      <c r="A55" s="20"/>
      <c r="B55" s="39"/>
      <c r="C55" s="46"/>
      <c r="D55" s="88"/>
      <c r="E55" s="88"/>
      <c r="F55" s="88"/>
      <c r="G55" s="88"/>
      <c r="H55" s="225"/>
      <c r="I55" s="236"/>
      <c r="J55" s="47"/>
      <c r="K55" s="47"/>
      <c r="L55" s="49"/>
    </row>
    <row r="56" spans="1:12" s="21" customFormat="1" x14ac:dyDescent="0.3">
      <c r="A56" s="20"/>
      <c r="B56" s="39"/>
      <c r="C56" s="46"/>
      <c r="D56" s="88"/>
      <c r="E56" s="88"/>
      <c r="F56" s="88"/>
      <c r="G56" s="88"/>
      <c r="H56" s="225"/>
      <c r="I56" s="236"/>
      <c r="J56" s="47"/>
      <c r="K56" s="47"/>
      <c r="L56" s="49"/>
    </row>
    <row r="57" spans="1:12" s="21" customFormat="1" x14ac:dyDescent="0.3">
      <c r="A57" s="19" t="s">
        <v>466</v>
      </c>
      <c r="B57" s="39" t="s">
        <v>467</v>
      </c>
      <c r="C57" s="46"/>
      <c r="D57" s="218"/>
      <c r="E57" s="218"/>
      <c r="F57" s="218"/>
      <c r="G57" s="218"/>
      <c r="H57" s="228"/>
      <c r="I57" s="237"/>
      <c r="J57" s="4"/>
      <c r="K57" s="4"/>
      <c r="L57" s="4"/>
    </row>
    <row r="58" spans="1:12" s="21" customFormat="1" x14ac:dyDescent="0.3">
      <c r="A58" s="19" t="s">
        <v>468</v>
      </c>
      <c r="B58" s="39" t="s">
        <v>1054</v>
      </c>
      <c r="C58" s="46"/>
      <c r="D58" s="219"/>
      <c r="E58" s="219"/>
      <c r="F58" s="219"/>
      <c r="G58" s="219"/>
      <c r="H58" s="229"/>
      <c r="I58" s="235" t="s">
        <v>1005</v>
      </c>
      <c r="J58" s="4"/>
      <c r="K58" s="4"/>
      <c r="L58" s="4"/>
    </row>
    <row r="59" spans="1:12" s="21" customFormat="1" x14ac:dyDescent="0.3">
      <c r="A59" s="19" t="s">
        <v>469</v>
      </c>
      <c r="B59" s="39" t="s">
        <v>1055</v>
      </c>
      <c r="C59" s="46"/>
      <c r="D59" s="93"/>
      <c r="E59" s="93"/>
      <c r="F59" s="93"/>
      <c r="G59" s="93"/>
      <c r="H59" s="230"/>
      <c r="I59" s="237"/>
      <c r="J59" s="4"/>
      <c r="K59" s="4"/>
      <c r="L59" s="4"/>
    </row>
    <row r="60" spans="1:12" s="21" customFormat="1" ht="22.2" x14ac:dyDescent="0.3">
      <c r="A60" s="45" t="s">
        <v>488</v>
      </c>
      <c r="B60" s="139" t="s">
        <v>1056</v>
      </c>
      <c r="C60" s="46"/>
      <c r="D60" s="78">
        <f>(D63*(1+D68/100)*(1+D69/100))+(D62*(1+D69/100))-D70</f>
        <v>0</v>
      </c>
      <c r="E60" s="78">
        <f t="shared" ref="E60:H60" si="5">(E63*(1+E68/100)*(1+E69/100))+(E62*(1+E69/100))-E70</f>
        <v>0</v>
      </c>
      <c r="F60" s="78">
        <f t="shared" si="5"/>
        <v>0</v>
      </c>
      <c r="G60" s="78">
        <f t="shared" si="5"/>
        <v>0</v>
      </c>
      <c r="H60" s="224">
        <f t="shared" si="5"/>
        <v>0</v>
      </c>
      <c r="I60" s="235" t="s">
        <v>1057</v>
      </c>
      <c r="J60" s="47"/>
      <c r="K60" s="47"/>
      <c r="L60" s="48"/>
    </row>
    <row r="61" spans="1:12" s="21" customFormat="1" ht="12" x14ac:dyDescent="0.3">
      <c r="A61" s="19" t="s">
        <v>489</v>
      </c>
      <c r="B61" s="39" t="s">
        <v>1058</v>
      </c>
      <c r="C61" s="46"/>
      <c r="D61" s="218"/>
      <c r="E61" s="218"/>
      <c r="F61" s="218"/>
      <c r="G61" s="218"/>
      <c r="H61" s="228"/>
      <c r="I61" s="236"/>
      <c r="J61" s="47"/>
      <c r="K61" s="47"/>
      <c r="L61" s="48"/>
    </row>
    <row r="62" spans="1:12" s="21" customFormat="1" ht="12" x14ac:dyDescent="0.3">
      <c r="A62" s="19" t="s">
        <v>490</v>
      </c>
      <c r="B62" s="39" t="s">
        <v>1059</v>
      </c>
      <c r="C62" s="46"/>
      <c r="D62" s="219"/>
      <c r="E62" s="219"/>
      <c r="F62" s="219"/>
      <c r="G62" s="219"/>
      <c r="H62" s="229"/>
      <c r="I62" s="236"/>
      <c r="J62" s="47"/>
      <c r="K62" s="47"/>
      <c r="L62" s="48"/>
    </row>
    <row r="63" spans="1:12" s="21" customFormat="1" ht="12" x14ac:dyDescent="0.3">
      <c r="A63" s="19" t="s">
        <v>491</v>
      </c>
      <c r="B63" s="39" t="s">
        <v>1060</v>
      </c>
      <c r="C63" s="46"/>
      <c r="D63" s="93"/>
      <c r="E63" s="93"/>
      <c r="F63" s="93"/>
      <c r="G63" s="93"/>
      <c r="H63" s="230"/>
      <c r="I63" s="236"/>
      <c r="J63" s="47"/>
      <c r="K63" s="47"/>
      <c r="L63" s="48"/>
    </row>
    <row r="64" spans="1:12" s="21" customFormat="1" ht="30.6" x14ac:dyDescent="0.3">
      <c r="A64" s="20"/>
      <c r="B64" s="39" t="s">
        <v>816</v>
      </c>
      <c r="C64" s="46"/>
      <c r="D64" s="88"/>
      <c r="E64" s="88"/>
      <c r="F64" s="88"/>
      <c r="G64" s="88"/>
      <c r="H64" s="225"/>
      <c r="I64" s="236"/>
      <c r="J64" s="47"/>
      <c r="K64" s="47"/>
      <c r="L64" s="49"/>
    </row>
    <row r="65" spans="1:12" s="21" customFormat="1" x14ac:dyDescent="0.3">
      <c r="A65" s="20"/>
      <c r="B65" s="39"/>
      <c r="C65" s="46"/>
      <c r="D65" s="88"/>
      <c r="E65" s="88"/>
      <c r="F65" s="88"/>
      <c r="G65" s="88"/>
      <c r="H65" s="225"/>
      <c r="I65" s="236"/>
      <c r="J65" s="47"/>
      <c r="K65" s="47"/>
      <c r="L65" s="49"/>
    </row>
    <row r="66" spans="1:12" s="21" customFormat="1" x14ac:dyDescent="0.3">
      <c r="A66" s="20"/>
      <c r="B66" s="39"/>
      <c r="C66" s="46"/>
      <c r="D66" s="88"/>
      <c r="E66" s="88"/>
      <c r="F66" s="88"/>
      <c r="G66" s="88"/>
      <c r="H66" s="225"/>
      <c r="I66" s="236"/>
      <c r="J66" s="47"/>
      <c r="K66" s="47"/>
      <c r="L66" s="49"/>
    </row>
    <row r="67" spans="1:12" s="21" customFormat="1" x14ac:dyDescent="0.3">
      <c r="A67" s="20"/>
      <c r="B67" s="39"/>
      <c r="C67" s="46"/>
      <c r="D67" s="88"/>
      <c r="E67" s="88"/>
      <c r="F67" s="88"/>
      <c r="G67" s="88"/>
      <c r="H67" s="225"/>
      <c r="I67" s="236"/>
      <c r="J67" s="47"/>
      <c r="K67" s="47"/>
      <c r="L67" s="49"/>
    </row>
    <row r="68" spans="1:12" s="21" customFormat="1" x14ac:dyDescent="0.3">
      <c r="A68" s="19" t="s">
        <v>466</v>
      </c>
      <c r="B68" s="39" t="s">
        <v>467</v>
      </c>
      <c r="C68" s="46"/>
      <c r="D68" s="218"/>
      <c r="E68" s="218"/>
      <c r="F68" s="218"/>
      <c r="G68" s="218"/>
      <c r="H68" s="228"/>
      <c r="I68" s="237"/>
      <c r="J68" s="4"/>
      <c r="K68" s="4"/>
      <c r="L68" s="4"/>
    </row>
    <row r="69" spans="1:12" s="21" customFormat="1" x14ac:dyDescent="0.3">
      <c r="A69" s="19" t="s">
        <v>468</v>
      </c>
      <c r="B69" s="39" t="s">
        <v>1054</v>
      </c>
      <c r="C69" s="46"/>
      <c r="D69" s="219"/>
      <c r="E69" s="219"/>
      <c r="F69" s="219"/>
      <c r="G69" s="219"/>
      <c r="H69" s="229"/>
      <c r="I69" s="235" t="s">
        <v>1005</v>
      </c>
      <c r="J69" s="4"/>
      <c r="K69" s="4"/>
      <c r="L69" s="4"/>
    </row>
    <row r="70" spans="1:12" s="21" customFormat="1" x14ac:dyDescent="0.3">
      <c r="A70" s="19" t="s">
        <v>469</v>
      </c>
      <c r="B70" s="39" t="s">
        <v>1055</v>
      </c>
      <c r="C70" s="46"/>
      <c r="D70" s="93"/>
      <c r="E70" s="93"/>
      <c r="F70" s="93"/>
      <c r="G70" s="93"/>
      <c r="H70" s="230"/>
      <c r="I70" s="237"/>
      <c r="J70" s="4"/>
      <c r="K70" s="4"/>
      <c r="L70" s="4"/>
    </row>
    <row r="71" spans="1:12" s="21" customFormat="1" ht="22.2" x14ac:dyDescent="0.3">
      <c r="A71" s="45" t="s">
        <v>493</v>
      </c>
      <c r="B71" s="139" t="s">
        <v>1061</v>
      </c>
      <c r="C71" s="46"/>
      <c r="D71" s="78">
        <f>(D74*(1+D79/100))+(D73)</f>
        <v>0</v>
      </c>
      <c r="E71" s="78">
        <f t="shared" ref="E71:H71" si="6">(E74*(1+E79/100))+(E73)</f>
        <v>0</v>
      </c>
      <c r="F71" s="78">
        <f t="shared" si="6"/>
        <v>0</v>
      </c>
      <c r="G71" s="78">
        <f t="shared" si="6"/>
        <v>0</v>
      </c>
      <c r="H71" s="224">
        <f t="shared" si="6"/>
        <v>0</v>
      </c>
      <c r="I71" s="235" t="s">
        <v>1062</v>
      </c>
      <c r="J71" s="47"/>
      <c r="K71" s="47"/>
      <c r="L71" s="48"/>
    </row>
    <row r="72" spans="1:12" s="21" customFormat="1" ht="12" x14ac:dyDescent="0.3">
      <c r="A72" s="19" t="s">
        <v>492</v>
      </c>
      <c r="B72" s="39" t="s">
        <v>1063</v>
      </c>
      <c r="C72" s="46"/>
      <c r="D72" s="218"/>
      <c r="E72" s="218"/>
      <c r="F72" s="218"/>
      <c r="G72" s="218"/>
      <c r="H72" s="228"/>
      <c r="I72" s="236"/>
      <c r="J72" s="47"/>
      <c r="K72" s="47"/>
      <c r="L72" s="48"/>
    </row>
    <row r="73" spans="1:12" s="21" customFormat="1" ht="12" x14ac:dyDescent="0.3">
      <c r="A73" s="19" t="s">
        <v>495</v>
      </c>
      <c r="B73" s="39" t="s">
        <v>1064</v>
      </c>
      <c r="C73" s="46"/>
      <c r="D73" s="219"/>
      <c r="E73" s="219"/>
      <c r="F73" s="219"/>
      <c r="G73" s="219"/>
      <c r="H73" s="229"/>
      <c r="I73" s="236"/>
      <c r="J73" s="47"/>
      <c r="K73" s="47"/>
      <c r="L73" s="48"/>
    </row>
    <row r="74" spans="1:12" s="21" customFormat="1" ht="12" x14ac:dyDescent="0.3">
      <c r="A74" s="19" t="s">
        <v>494</v>
      </c>
      <c r="B74" s="39" t="s">
        <v>1065</v>
      </c>
      <c r="C74" s="46"/>
      <c r="D74" s="93"/>
      <c r="E74" s="93"/>
      <c r="F74" s="93"/>
      <c r="G74" s="93"/>
      <c r="H74" s="230"/>
      <c r="I74" s="236"/>
      <c r="J74" s="47"/>
      <c r="K74" s="47"/>
      <c r="L74" s="48"/>
    </row>
    <row r="75" spans="1:12" s="21" customFormat="1" ht="30.6" x14ac:dyDescent="0.3">
      <c r="A75" s="20"/>
      <c r="B75" s="39" t="s">
        <v>810</v>
      </c>
      <c r="C75" s="46"/>
      <c r="D75" s="88"/>
      <c r="E75" s="88"/>
      <c r="F75" s="88"/>
      <c r="G75" s="88"/>
      <c r="H75" s="225"/>
      <c r="I75" s="236"/>
      <c r="J75" s="47"/>
      <c r="K75" s="47"/>
      <c r="L75" s="49"/>
    </row>
    <row r="76" spans="1:12" s="21" customFormat="1" x14ac:dyDescent="0.3">
      <c r="A76" s="20"/>
      <c r="B76" s="39"/>
      <c r="C76" s="46"/>
      <c r="D76" s="88"/>
      <c r="E76" s="88"/>
      <c r="F76" s="88"/>
      <c r="G76" s="88"/>
      <c r="H76" s="225"/>
      <c r="I76" s="236"/>
      <c r="J76" s="47"/>
      <c r="K76" s="47"/>
      <c r="L76" s="49"/>
    </row>
    <row r="77" spans="1:12" s="21" customFormat="1" x14ac:dyDescent="0.3">
      <c r="A77" s="20"/>
      <c r="B77" s="39"/>
      <c r="C77" s="46"/>
      <c r="D77" s="88"/>
      <c r="E77" s="88"/>
      <c r="F77" s="88"/>
      <c r="G77" s="88"/>
      <c r="H77" s="225"/>
      <c r="I77" s="236"/>
      <c r="J77" s="47"/>
      <c r="K77" s="47"/>
      <c r="L77" s="49"/>
    </row>
    <row r="78" spans="1:12" s="21" customFormat="1" x14ac:dyDescent="0.3">
      <c r="A78" s="20"/>
      <c r="B78" s="39"/>
      <c r="C78" s="46"/>
      <c r="D78" s="88"/>
      <c r="E78" s="88"/>
      <c r="F78" s="88"/>
      <c r="G78" s="88"/>
      <c r="H78" s="225"/>
      <c r="I78" s="236"/>
      <c r="J78" s="47"/>
      <c r="K78" s="47"/>
      <c r="L78" s="49"/>
    </row>
    <row r="79" spans="1:12" s="21" customFormat="1" x14ac:dyDescent="0.3">
      <c r="A79" s="19" t="s">
        <v>466</v>
      </c>
      <c r="B79" s="39" t="s">
        <v>467</v>
      </c>
      <c r="C79" s="46"/>
      <c r="D79" s="218"/>
      <c r="E79" s="218"/>
      <c r="F79" s="218"/>
      <c r="G79" s="218"/>
      <c r="H79" s="228"/>
      <c r="I79" s="237"/>
      <c r="J79" s="4"/>
      <c r="K79" s="4"/>
      <c r="L79" s="4"/>
    </row>
    <row r="80" spans="1:12" s="21" customFormat="1" ht="22.2" x14ac:dyDescent="0.3">
      <c r="A80" s="45" t="s">
        <v>496</v>
      </c>
      <c r="B80" s="139" t="s">
        <v>1066</v>
      </c>
      <c r="C80" s="46"/>
      <c r="D80" s="78">
        <f>(D83*(1+D88/100))+(D82)</f>
        <v>0</v>
      </c>
      <c r="E80" s="78">
        <f t="shared" ref="E80:H80" si="7">(E83*(1+E88/100))+(E82)</f>
        <v>0</v>
      </c>
      <c r="F80" s="78">
        <f t="shared" si="7"/>
        <v>0</v>
      </c>
      <c r="G80" s="78">
        <f t="shared" si="7"/>
        <v>0</v>
      </c>
      <c r="H80" s="224">
        <f t="shared" si="7"/>
        <v>0</v>
      </c>
      <c r="I80" s="235" t="s">
        <v>1067</v>
      </c>
      <c r="J80" s="47"/>
      <c r="K80" s="47"/>
      <c r="L80" s="48"/>
    </row>
    <row r="81" spans="1:12" s="21" customFormat="1" ht="12" x14ac:dyDescent="0.3">
      <c r="A81" s="19" t="s">
        <v>497</v>
      </c>
      <c r="B81" s="39" t="s">
        <v>1068</v>
      </c>
      <c r="C81" s="46"/>
      <c r="D81" s="218"/>
      <c r="E81" s="218"/>
      <c r="F81" s="218"/>
      <c r="G81" s="218"/>
      <c r="H81" s="228"/>
      <c r="I81" s="236"/>
      <c r="J81" s="47"/>
      <c r="K81" s="47"/>
      <c r="L81" s="48"/>
    </row>
    <row r="82" spans="1:12" s="21" customFormat="1" ht="12" x14ac:dyDescent="0.3">
      <c r="A82" s="19" t="s">
        <v>498</v>
      </c>
      <c r="B82" s="39" t="s">
        <v>1069</v>
      </c>
      <c r="C82" s="46"/>
      <c r="D82" s="219"/>
      <c r="E82" s="219"/>
      <c r="F82" s="219"/>
      <c r="G82" s="219"/>
      <c r="H82" s="229"/>
      <c r="I82" s="236"/>
      <c r="J82" s="47"/>
      <c r="K82" s="47"/>
      <c r="L82" s="48"/>
    </row>
    <row r="83" spans="1:12" s="21" customFormat="1" ht="12" x14ac:dyDescent="0.3">
      <c r="A83" s="19" t="s">
        <v>499</v>
      </c>
      <c r="B83" s="39" t="s">
        <v>1070</v>
      </c>
      <c r="C83" s="46"/>
      <c r="D83" s="93"/>
      <c r="E83" s="93"/>
      <c r="F83" s="93"/>
      <c r="G83" s="93"/>
      <c r="H83" s="230"/>
      <c r="I83" s="236"/>
      <c r="J83" s="47"/>
      <c r="K83" s="47"/>
      <c r="L83" s="48"/>
    </row>
    <row r="84" spans="1:12" s="21" customFormat="1" ht="30.6" x14ac:dyDescent="0.3">
      <c r="A84" s="20"/>
      <c r="B84" s="39" t="s">
        <v>817</v>
      </c>
      <c r="C84" s="46"/>
      <c r="D84" s="88"/>
      <c r="E84" s="88"/>
      <c r="F84" s="88"/>
      <c r="G84" s="88"/>
      <c r="H84" s="225"/>
      <c r="I84" s="236"/>
      <c r="J84" s="47"/>
      <c r="K84" s="47"/>
      <c r="L84" s="49"/>
    </row>
    <row r="85" spans="1:12" s="21" customFormat="1" x14ac:dyDescent="0.3">
      <c r="A85" s="20"/>
      <c r="B85" s="39"/>
      <c r="C85" s="46"/>
      <c r="D85" s="88"/>
      <c r="E85" s="88"/>
      <c r="F85" s="88"/>
      <c r="G85" s="88"/>
      <c r="H85" s="225"/>
      <c r="I85" s="236"/>
      <c r="J85" s="47"/>
      <c r="K85" s="47"/>
      <c r="L85" s="49"/>
    </row>
    <row r="86" spans="1:12" s="21" customFormat="1" x14ac:dyDescent="0.3">
      <c r="A86" s="20"/>
      <c r="B86" s="39"/>
      <c r="C86" s="46"/>
      <c r="D86" s="88"/>
      <c r="E86" s="88"/>
      <c r="F86" s="88"/>
      <c r="G86" s="88"/>
      <c r="H86" s="225"/>
      <c r="I86" s="236"/>
      <c r="J86" s="47"/>
      <c r="K86" s="47"/>
      <c r="L86" s="49"/>
    </row>
    <row r="87" spans="1:12" s="21" customFormat="1" x14ac:dyDescent="0.3">
      <c r="A87" s="20"/>
      <c r="B87" s="39"/>
      <c r="C87" s="46"/>
      <c r="D87" s="88"/>
      <c r="E87" s="88"/>
      <c r="F87" s="88"/>
      <c r="G87" s="88"/>
      <c r="H87" s="225"/>
      <c r="I87" s="236"/>
      <c r="J87" s="47"/>
      <c r="K87" s="47"/>
      <c r="L87" s="49"/>
    </row>
    <row r="88" spans="1:12" s="21" customFormat="1" x14ac:dyDescent="0.3">
      <c r="A88" s="19" t="s">
        <v>466</v>
      </c>
      <c r="B88" s="39" t="s">
        <v>467</v>
      </c>
      <c r="C88" s="46"/>
      <c r="D88" s="218"/>
      <c r="E88" s="218"/>
      <c r="F88" s="218"/>
      <c r="G88" s="218"/>
      <c r="H88" s="228"/>
      <c r="I88" s="236"/>
      <c r="J88" s="4"/>
      <c r="K88" s="4"/>
      <c r="L88" s="4"/>
    </row>
    <row r="89" spans="1:12" s="21" customFormat="1" ht="22.2" x14ac:dyDescent="0.3">
      <c r="A89" s="89" t="s">
        <v>500</v>
      </c>
      <c r="B89" s="221" t="s">
        <v>1071</v>
      </c>
      <c r="C89" s="46"/>
      <c r="D89" s="78"/>
      <c r="E89" s="78"/>
      <c r="F89" s="78"/>
      <c r="G89" s="78"/>
      <c r="H89" s="224"/>
      <c r="I89" s="236"/>
      <c r="J89" s="47"/>
      <c r="K89" s="47"/>
      <c r="L89" s="48"/>
    </row>
    <row r="90" spans="1:12" s="21" customFormat="1" ht="12" x14ac:dyDescent="0.3">
      <c r="A90" s="19" t="s">
        <v>501</v>
      </c>
      <c r="B90" s="39" t="s">
        <v>1072</v>
      </c>
      <c r="C90" s="46"/>
      <c r="D90" s="88">
        <f>SUM(D91:D94)</f>
        <v>0</v>
      </c>
      <c r="E90" s="88">
        <f t="shared" ref="E90:H90" si="8">SUM(E91:E94)</f>
        <v>0</v>
      </c>
      <c r="F90" s="88">
        <f t="shared" si="8"/>
        <v>0</v>
      </c>
      <c r="G90" s="88">
        <f t="shared" si="8"/>
        <v>0</v>
      </c>
      <c r="H90" s="225">
        <f t="shared" si="8"/>
        <v>0</v>
      </c>
      <c r="I90" s="236"/>
      <c r="J90" s="47"/>
      <c r="K90" s="47"/>
      <c r="L90" s="48"/>
    </row>
    <row r="91" spans="1:12" s="21" customFormat="1" ht="30.6" x14ac:dyDescent="0.3">
      <c r="A91" s="20"/>
      <c r="B91" s="39" t="s">
        <v>818</v>
      </c>
      <c r="C91" s="46"/>
      <c r="D91" s="88"/>
      <c r="E91" s="88"/>
      <c r="F91" s="88"/>
      <c r="G91" s="88"/>
      <c r="H91" s="225"/>
      <c r="I91" s="236"/>
      <c r="J91" s="47"/>
      <c r="K91" s="47"/>
      <c r="L91" s="49"/>
    </row>
    <row r="92" spans="1:12" s="21" customFormat="1" x14ac:dyDescent="0.3">
      <c r="A92" s="20"/>
      <c r="B92" s="39"/>
      <c r="C92" s="46"/>
      <c r="D92" s="88"/>
      <c r="E92" s="88"/>
      <c r="F92" s="88"/>
      <c r="G92" s="88"/>
      <c r="H92" s="225"/>
      <c r="I92" s="236"/>
      <c r="J92" s="47"/>
      <c r="K92" s="47"/>
      <c r="L92" s="49"/>
    </row>
    <row r="93" spans="1:12" s="21" customFormat="1" x14ac:dyDescent="0.3">
      <c r="A93" s="20"/>
      <c r="B93" s="39"/>
      <c r="C93" s="46"/>
      <c r="D93" s="88"/>
      <c r="E93" s="88"/>
      <c r="F93" s="88"/>
      <c r="G93" s="88"/>
      <c r="H93" s="225"/>
      <c r="I93" s="236"/>
      <c r="J93" s="47"/>
      <c r="K93" s="47"/>
      <c r="L93" s="49"/>
    </row>
    <row r="94" spans="1:12" s="21" customFormat="1" x14ac:dyDescent="0.3">
      <c r="A94" s="20"/>
      <c r="B94" s="39"/>
      <c r="C94" s="46"/>
      <c r="D94" s="88"/>
      <c r="E94" s="88"/>
      <c r="F94" s="88"/>
      <c r="G94" s="88"/>
      <c r="H94" s="225"/>
      <c r="I94" s="236"/>
      <c r="J94" s="47"/>
      <c r="K94" s="47"/>
      <c r="L94" s="49"/>
    </row>
    <row r="95" spans="1:12" s="21" customFormat="1" ht="22.2" x14ac:dyDescent="0.3">
      <c r="A95" s="45" t="s">
        <v>663</v>
      </c>
      <c r="B95" s="139" t="s">
        <v>1073</v>
      </c>
      <c r="C95" s="46"/>
      <c r="D95" s="78" t="e">
        <f>(D96*(1+D97/100))</f>
        <v>#DIV/0!</v>
      </c>
      <c r="E95" s="78" t="e">
        <f t="shared" ref="E95:H95" si="9">(E96*(1+E97/100))</f>
        <v>#DIV/0!</v>
      </c>
      <c r="F95" s="78" t="e">
        <f t="shared" si="9"/>
        <v>#DIV/0!</v>
      </c>
      <c r="G95" s="78" t="e">
        <f t="shared" si="9"/>
        <v>#DIV/0!</v>
      </c>
      <c r="H95" s="224" t="e">
        <f t="shared" si="9"/>
        <v>#DIV/0!</v>
      </c>
      <c r="I95" s="235" t="s">
        <v>1074</v>
      </c>
      <c r="J95" s="47"/>
      <c r="K95" s="47"/>
      <c r="L95" s="48"/>
    </row>
    <row r="96" spans="1:12" s="21" customFormat="1" ht="12" x14ac:dyDescent="0.3">
      <c r="A96" s="19" t="str">
        <f>'Alokacija neiz. operat. trošk.'!A4</f>
        <v>4.I.7.1.1.</v>
      </c>
      <c r="B96" s="39" t="s">
        <v>1075</v>
      </c>
      <c r="C96" s="40"/>
      <c r="D96" s="46" t="e">
        <f>'Alokacija neiz. operat. trošk.'!C4</f>
        <v>#DIV/0!</v>
      </c>
      <c r="E96" s="46" t="e">
        <f>'Alokacija neiz. operat. trošk.'!D4</f>
        <v>#DIV/0!</v>
      </c>
      <c r="F96" s="46" t="e">
        <f>'Alokacija neiz. operat. trošk.'!E4</f>
        <v>#DIV/0!</v>
      </c>
      <c r="G96" s="46" t="e">
        <f>'Alokacija neiz. operat. trošk.'!F4</f>
        <v>#DIV/0!</v>
      </c>
      <c r="H96" s="231" t="e">
        <f>'Alokacija neiz. operat. trošk.'!G4</f>
        <v>#DIV/0!</v>
      </c>
      <c r="I96" s="236"/>
      <c r="J96" s="47"/>
      <c r="K96" s="47"/>
      <c r="L96" s="48"/>
    </row>
    <row r="97" spans="1:12" s="21" customFormat="1" x14ac:dyDescent="0.3">
      <c r="A97" s="19" t="s">
        <v>466</v>
      </c>
      <c r="B97" s="39" t="s">
        <v>467</v>
      </c>
      <c r="C97" s="46"/>
      <c r="D97" s="218"/>
      <c r="E97" s="218"/>
      <c r="F97" s="218"/>
      <c r="G97" s="218"/>
      <c r="H97" s="228"/>
      <c r="I97" s="237"/>
      <c r="J97" s="4"/>
      <c r="K97" s="4"/>
      <c r="L97" s="4"/>
    </row>
    <row r="98" spans="1:12" s="21" customFormat="1" ht="22.2" x14ac:dyDescent="0.3">
      <c r="A98" s="45" t="s">
        <v>664</v>
      </c>
      <c r="B98" s="139" t="s">
        <v>1076</v>
      </c>
      <c r="C98" s="46"/>
      <c r="D98" s="78" t="e">
        <f>(D99*(1+D100/100))</f>
        <v>#DIV/0!</v>
      </c>
      <c r="E98" s="78" t="e">
        <f t="shared" ref="E98:H98" si="10">(E99*(1+E100/100))</f>
        <v>#DIV/0!</v>
      </c>
      <c r="F98" s="78" t="e">
        <f t="shared" si="10"/>
        <v>#DIV/0!</v>
      </c>
      <c r="G98" s="78" t="e">
        <f t="shared" si="10"/>
        <v>#DIV/0!</v>
      </c>
      <c r="H98" s="224" t="e">
        <f t="shared" si="10"/>
        <v>#DIV/0!</v>
      </c>
      <c r="I98" s="235" t="s">
        <v>1077</v>
      </c>
      <c r="J98" s="47"/>
      <c r="K98" s="47"/>
      <c r="L98" s="48"/>
    </row>
    <row r="99" spans="1:12" s="21" customFormat="1" ht="12" x14ac:dyDescent="0.3">
      <c r="A99" s="19" t="str">
        <f>'Alokacija neiz. operat. trošk.'!A18</f>
        <v>4.I.7.1.2.</v>
      </c>
      <c r="B99" s="39" t="s">
        <v>1078</v>
      </c>
      <c r="C99" s="40"/>
      <c r="D99" s="46" t="e">
        <f>'Alokacija neiz. operat. trošk.'!C18</f>
        <v>#DIV/0!</v>
      </c>
      <c r="E99" s="46" t="e">
        <f>'Alokacija neiz. operat. trošk.'!D18</f>
        <v>#DIV/0!</v>
      </c>
      <c r="F99" s="46" t="e">
        <f>'Alokacija neiz. operat. trošk.'!E18</f>
        <v>#DIV/0!</v>
      </c>
      <c r="G99" s="46" t="e">
        <f>'Alokacija neiz. operat. trošk.'!F18</f>
        <v>#DIV/0!</v>
      </c>
      <c r="H99" s="231" t="e">
        <f>'Alokacija neiz. operat. trošk.'!G18</f>
        <v>#DIV/0!</v>
      </c>
      <c r="I99" s="236"/>
      <c r="J99" s="47"/>
      <c r="K99" s="47"/>
      <c r="L99" s="48"/>
    </row>
    <row r="100" spans="1:12" s="21" customFormat="1" x14ac:dyDescent="0.3">
      <c r="A100" s="19" t="s">
        <v>466</v>
      </c>
      <c r="B100" s="39" t="s">
        <v>467</v>
      </c>
      <c r="C100" s="46"/>
      <c r="D100" s="218"/>
      <c r="E100" s="218"/>
      <c r="F100" s="218"/>
      <c r="G100" s="218"/>
      <c r="H100" s="228"/>
      <c r="I100" s="237"/>
      <c r="J100" s="4"/>
      <c r="K100" s="4"/>
      <c r="L100" s="4"/>
    </row>
    <row r="101" spans="1:12" s="21" customFormat="1" ht="22.2" x14ac:dyDescent="0.3">
      <c r="A101" s="45" t="s">
        <v>665</v>
      </c>
      <c r="B101" s="139" t="s">
        <v>1079</v>
      </c>
      <c r="C101" s="46"/>
      <c r="D101" s="78" t="e">
        <f>((D102*(1+D103/100))*(1+D104/100)-D105)</f>
        <v>#DIV/0!</v>
      </c>
      <c r="E101" s="78" t="e">
        <f t="shared" ref="E101:H101" si="11">((E102*(1+E103/100))*(1+E104/100)-E105)</f>
        <v>#DIV/0!</v>
      </c>
      <c r="F101" s="78" t="e">
        <f t="shared" si="11"/>
        <v>#DIV/0!</v>
      </c>
      <c r="G101" s="78" t="e">
        <f t="shared" si="11"/>
        <v>#DIV/0!</v>
      </c>
      <c r="H101" s="224" t="e">
        <f t="shared" si="11"/>
        <v>#DIV/0!</v>
      </c>
      <c r="I101" s="235" t="s">
        <v>1080</v>
      </c>
      <c r="J101" s="47"/>
      <c r="K101" s="47"/>
      <c r="L101" s="48"/>
    </row>
    <row r="102" spans="1:12" s="21" customFormat="1" ht="12" x14ac:dyDescent="0.3">
      <c r="A102" s="19" t="str">
        <f>'Alokacija neiz. operat. trošk.'!A40</f>
        <v>4.I.7.1.3.</v>
      </c>
      <c r="B102" s="39" t="s">
        <v>1081</v>
      </c>
      <c r="C102" s="46"/>
      <c r="D102" s="46" t="e">
        <f>'Alokacija neiz. operat. trošk.'!C40</f>
        <v>#DIV/0!</v>
      </c>
      <c r="E102" s="46" t="e">
        <f>'Alokacija neiz. operat. trošk.'!D40</f>
        <v>#DIV/0!</v>
      </c>
      <c r="F102" s="46" t="e">
        <f>'Alokacija neiz. operat. trošk.'!E40</f>
        <v>#DIV/0!</v>
      </c>
      <c r="G102" s="46" t="e">
        <f>'Alokacija neiz. operat. trošk.'!F40</f>
        <v>#DIV/0!</v>
      </c>
      <c r="H102" s="231" t="e">
        <f>'Alokacija neiz. operat. trošk.'!G40</f>
        <v>#DIV/0!</v>
      </c>
      <c r="I102" s="236"/>
      <c r="J102" s="47"/>
      <c r="K102" s="47"/>
      <c r="L102" s="48"/>
    </row>
    <row r="103" spans="1:12" s="21" customFormat="1" x14ac:dyDescent="0.3">
      <c r="A103" s="19" t="s">
        <v>466</v>
      </c>
      <c r="B103" s="39" t="s">
        <v>467</v>
      </c>
      <c r="C103" s="46"/>
      <c r="D103" s="218"/>
      <c r="E103" s="218"/>
      <c r="F103" s="218"/>
      <c r="G103" s="218"/>
      <c r="H103" s="228"/>
      <c r="I103" s="237"/>
      <c r="J103" s="4"/>
      <c r="K103" s="4"/>
      <c r="L103" s="4"/>
    </row>
    <row r="104" spans="1:12" s="21" customFormat="1" x14ac:dyDescent="0.3">
      <c r="A104" s="19" t="s">
        <v>468</v>
      </c>
      <c r="B104" s="39" t="s">
        <v>1054</v>
      </c>
      <c r="C104" s="46"/>
      <c r="D104" s="219"/>
      <c r="E104" s="219"/>
      <c r="F104" s="219"/>
      <c r="G104" s="219"/>
      <c r="H104" s="229"/>
      <c r="I104" s="235" t="s">
        <v>1005</v>
      </c>
      <c r="J104" s="4"/>
      <c r="K104" s="4"/>
      <c r="L104" s="4"/>
    </row>
    <row r="105" spans="1:12" s="21" customFormat="1" x14ac:dyDescent="0.3">
      <c r="A105" s="19" t="s">
        <v>469</v>
      </c>
      <c r="B105" s="39" t="s">
        <v>1055</v>
      </c>
      <c r="C105" s="46"/>
      <c r="D105" s="93"/>
      <c r="E105" s="93"/>
      <c r="F105" s="93"/>
      <c r="G105" s="93"/>
      <c r="H105" s="230"/>
      <c r="I105" s="237"/>
      <c r="J105" s="4"/>
      <c r="K105" s="4"/>
      <c r="L105" s="4"/>
    </row>
    <row r="106" spans="1:12" s="21" customFormat="1" ht="32.4" x14ac:dyDescent="0.3">
      <c r="A106" s="45" t="s">
        <v>666</v>
      </c>
      <c r="B106" s="139" t="s">
        <v>1082</v>
      </c>
      <c r="C106" s="46"/>
      <c r="D106" s="78" t="e">
        <f t="shared" ref="D106" si="12">((D107*(1+D108/100))*(1+D109/100)-D110)</f>
        <v>#DIV/0!</v>
      </c>
      <c r="E106" s="78" t="e">
        <f t="shared" ref="E106" si="13">((E107*(1+E108/100))*(1+E109/100)-E110)</f>
        <v>#DIV/0!</v>
      </c>
      <c r="F106" s="78" t="e">
        <f t="shared" ref="F106" si="14">((F107*(1+F108/100))*(1+F109/100)-F110)</f>
        <v>#DIV/0!</v>
      </c>
      <c r="G106" s="78" t="e">
        <f t="shared" ref="G106" si="15">((G107*(1+G108/100))*(1+G109/100)-G110)</f>
        <v>#DIV/0!</v>
      </c>
      <c r="H106" s="224" t="e">
        <f t="shared" ref="H106" si="16">((H107*(1+H108/100))*(1+H109/100)-H110)</f>
        <v>#DIV/0!</v>
      </c>
      <c r="I106" s="235" t="s">
        <v>1083</v>
      </c>
      <c r="J106" s="47"/>
      <c r="K106" s="47"/>
      <c r="L106" s="48"/>
    </row>
    <row r="107" spans="1:12" s="21" customFormat="1" ht="12" x14ac:dyDescent="0.3">
      <c r="A107" s="19" t="str">
        <f>'Alokacija neiz. operat. trošk.'!A41</f>
        <v>4.I.7.1.4.</v>
      </c>
      <c r="B107" s="39" t="s">
        <v>1084</v>
      </c>
      <c r="C107" s="46"/>
      <c r="D107" s="46" t="e">
        <f>'Alokacija neiz. operat. trošk.'!C41</f>
        <v>#DIV/0!</v>
      </c>
      <c r="E107" s="46" t="e">
        <f>'Alokacija neiz. operat. trošk.'!D41</f>
        <v>#DIV/0!</v>
      </c>
      <c r="F107" s="46" t="e">
        <f>'Alokacija neiz. operat. trošk.'!E41</f>
        <v>#DIV/0!</v>
      </c>
      <c r="G107" s="46" t="e">
        <f>'Alokacija neiz. operat. trošk.'!F41</f>
        <v>#DIV/0!</v>
      </c>
      <c r="H107" s="231" t="e">
        <f>'Alokacija neiz. operat. trošk.'!G41</f>
        <v>#DIV/0!</v>
      </c>
      <c r="I107" s="236"/>
      <c r="J107" s="47"/>
      <c r="K107" s="47"/>
      <c r="L107" s="48"/>
    </row>
    <row r="108" spans="1:12" s="21" customFormat="1" x14ac:dyDescent="0.3">
      <c r="A108" s="19" t="s">
        <v>466</v>
      </c>
      <c r="B108" s="39" t="s">
        <v>467</v>
      </c>
      <c r="C108" s="46"/>
      <c r="D108" s="218"/>
      <c r="E108" s="218"/>
      <c r="F108" s="218"/>
      <c r="G108" s="218"/>
      <c r="H108" s="228"/>
      <c r="I108" s="237"/>
      <c r="J108" s="4"/>
      <c r="K108" s="4"/>
      <c r="L108" s="4"/>
    </row>
    <row r="109" spans="1:12" s="21" customFormat="1" x14ac:dyDescent="0.3">
      <c r="A109" s="19" t="s">
        <v>468</v>
      </c>
      <c r="B109" s="39" t="s">
        <v>1054</v>
      </c>
      <c r="C109" s="46"/>
      <c r="D109" s="219"/>
      <c r="E109" s="219"/>
      <c r="F109" s="219"/>
      <c r="G109" s="219"/>
      <c r="H109" s="229"/>
      <c r="I109" s="235" t="s">
        <v>1005</v>
      </c>
      <c r="J109" s="4"/>
      <c r="K109" s="4"/>
      <c r="L109" s="4"/>
    </row>
    <row r="110" spans="1:12" s="21" customFormat="1" x14ac:dyDescent="0.3">
      <c r="A110" s="19" t="s">
        <v>469</v>
      </c>
      <c r="B110" s="39" t="s">
        <v>1055</v>
      </c>
      <c r="C110" s="46"/>
      <c r="D110" s="93"/>
      <c r="E110" s="93"/>
      <c r="F110" s="93"/>
      <c r="G110" s="93"/>
      <c r="H110" s="230"/>
      <c r="I110" s="237"/>
      <c r="J110" s="4"/>
      <c r="K110" s="4"/>
      <c r="L110" s="4"/>
    </row>
    <row r="111" spans="1:12" s="21" customFormat="1" ht="22.2" x14ac:dyDescent="0.3">
      <c r="A111" s="45" t="s">
        <v>667</v>
      </c>
      <c r="B111" s="139" t="s">
        <v>820</v>
      </c>
      <c r="C111" s="46"/>
      <c r="D111" s="78" t="e">
        <f t="shared" ref="D111" si="17">((D112*(1+D113/100))*(1+D114/100)-D115)</f>
        <v>#DIV/0!</v>
      </c>
      <c r="E111" s="78" t="e">
        <f t="shared" ref="E111" si="18">((E112*(1+E113/100))*(1+E114/100)-E115)</f>
        <v>#DIV/0!</v>
      </c>
      <c r="F111" s="78" t="e">
        <f t="shared" ref="F111" si="19">((F112*(1+F113/100))*(1+F114/100)-F115)</f>
        <v>#DIV/0!</v>
      </c>
      <c r="G111" s="78" t="e">
        <f t="shared" ref="G111" si="20">((G112*(1+G113/100))*(1+G114/100)-G115)</f>
        <v>#DIV/0!</v>
      </c>
      <c r="H111" s="224" t="e">
        <f t="shared" ref="H111" si="21">((H112*(1+H113/100))*(1+H114/100)-H115)</f>
        <v>#DIV/0!</v>
      </c>
      <c r="I111" s="235" t="s">
        <v>819</v>
      </c>
      <c r="J111" s="47"/>
      <c r="K111" s="47"/>
      <c r="L111" s="48"/>
    </row>
    <row r="112" spans="1:12" s="137" customFormat="1" ht="12" x14ac:dyDescent="0.3">
      <c r="A112" s="19" t="str">
        <f>'Alokacija neiz. operat. trošk.'!A42</f>
        <v>4.I.7.1.5.</v>
      </c>
      <c r="B112" s="39" t="s">
        <v>1085</v>
      </c>
      <c r="C112" s="46"/>
      <c r="D112" s="46" t="e">
        <f>'Alokacija neiz. operat. trošk.'!C42</f>
        <v>#DIV/0!</v>
      </c>
      <c r="E112" s="46" t="e">
        <f>'Alokacija neiz. operat. trošk.'!D42</f>
        <v>#DIV/0!</v>
      </c>
      <c r="F112" s="46" t="e">
        <f>'Alokacija neiz. operat. trošk.'!E42</f>
        <v>#DIV/0!</v>
      </c>
      <c r="G112" s="46" t="e">
        <f>'Alokacija neiz. operat. trošk.'!F42</f>
        <v>#DIV/0!</v>
      </c>
      <c r="H112" s="231" t="e">
        <f>'Alokacija neiz. operat. trošk.'!G42</f>
        <v>#DIV/0!</v>
      </c>
      <c r="I112" s="236"/>
      <c r="J112" s="135"/>
      <c r="K112" s="135"/>
      <c r="L112" s="136"/>
    </row>
    <row r="113" spans="1:12" s="137" customFormat="1" x14ac:dyDescent="0.3">
      <c r="A113" s="19" t="s">
        <v>466</v>
      </c>
      <c r="B113" s="39" t="s">
        <v>467</v>
      </c>
      <c r="C113" s="46"/>
      <c r="D113" s="218"/>
      <c r="E113" s="218"/>
      <c r="F113" s="218"/>
      <c r="G113" s="218"/>
      <c r="H113" s="228"/>
      <c r="I113" s="237"/>
      <c r="J113" s="138"/>
      <c r="K113" s="138"/>
      <c r="L113" s="138"/>
    </row>
    <row r="114" spans="1:12" s="137" customFormat="1" x14ac:dyDescent="0.3">
      <c r="A114" s="19" t="s">
        <v>468</v>
      </c>
      <c r="B114" s="39" t="s">
        <v>1054</v>
      </c>
      <c r="C114" s="46"/>
      <c r="D114" s="219"/>
      <c r="E114" s="219"/>
      <c r="F114" s="219"/>
      <c r="G114" s="219"/>
      <c r="H114" s="229"/>
      <c r="I114" s="235" t="s">
        <v>1005</v>
      </c>
      <c r="J114" s="138"/>
      <c r="K114" s="138"/>
      <c r="L114" s="138"/>
    </row>
    <row r="115" spans="1:12" s="137" customFormat="1" x14ac:dyDescent="0.3">
      <c r="A115" s="19" t="s">
        <v>469</v>
      </c>
      <c r="B115" s="39" t="s">
        <v>1055</v>
      </c>
      <c r="C115" s="46"/>
      <c r="D115" s="93"/>
      <c r="E115" s="93"/>
      <c r="F115" s="93"/>
      <c r="G115" s="93"/>
      <c r="H115" s="230"/>
      <c r="I115" s="237"/>
      <c r="J115" s="138"/>
      <c r="K115" s="138"/>
      <c r="L115" s="138"/>
    </row>
    <row r="116" spans="1:12" s="21" customFormat="1" x14ac:dyDescent="0.3">
      <c r="A116" s="105"/>
      <c r="B116" s="90" t="s">
        <v>759</v>
      </c>
      <c r="C116" s="46"/>
      <c r="D116" s="78"/>
      <c r="E116" s="78"/>
      <c r="F116" s="78"/>
      <c r="G116" s="78"/>
      <c r="H116" s="224"/>
      <c r="I116" s="237"/>
      <c r="J116" s="4"/>
      <c r="K116" s="4"/>
      <c r="L116" s="4"/>
    </row>
    <row r="117" spans="1:12" s="21" customFormat="1" ht="12" x14ac:dyDescent="0.3">
      <c r="A117" s="19" t="str">
        <f>A3</f>
        <v>4.I.1.</v>
      </c>
      <c r="B117" s="39" t="s">
        <v>1036</v>
      </c>
      <c r="C117" s="46"/>
      <c r="D117" s="108" t="e">
        <f>D3</f>
        <v>#DIV/0!</v>
      </c>
      <c r="E117" s="108" t="e">
        <f>E3</f>
        <v>#DIV/0!</v>
      </c>
      <c r="F117" s="108" t="e">
        <f>F3</f>
        <v>#DIV/0!</v>
      </c>
      <c r="G117" s="108" t="e">
        <f>G3</f>
        <v>#DIV/0!</v>
      </c>
      <c r="H117" s="232" t="e">
        <f>H3</f>
        <v>#DIV/0!</v>
      </c>
      <c r="I117" s="237"/>
      <c r="J117" s="4"/>
      <c r="K117" s="4"/>
      <c r="L117" s="4"/>
    </row>
    <row r="118" spans="1:12" s="21" customFormat="1" ht="22.2" x14ac:dyDescent="0.3">
      <c r="A118" s="13" t="str">
        <f>A35</f>
        <v>4.I.1.V.</v>
      </c>
      <c r="B118" s="39" t="s">
        <v>1041</v>
      </c>
      <c r="C118" s="46"/>
      <c r="D118" s="108">
        <f t="shared" ref="D118:H120" si="22">D35</f>
        <v>0</v>
      </c>
      <c r="E118" s="108">
        <f t="shared" si="22"/>
        <v>0</v>
      </c>
      <c r="F118" s="108">
        <f t="shared" si="22"/>
        <v>0</v>
      </c>
      <c r="G118" s="108">
        <f t="shared" si="22"/>
        <v>0</v>
      </c>
      <c r="H118" s="232">
        <f t="shared" si="22"/>
        <v>0</v>
      </c>
      <c r="I118" s="237"/>
      <c r="J118" s="4"/>
      <c r="K118" s="4"/>
      <c r="L118" s="4"/>
    </row>
    <row r="119" spans="1:12" s="21" customFormat="1" ht="22.2" x14ac:dyDescent="0.3">
      <c r="A119" s="13" t="str">
        <f>A36</f>
        <v>4.I.1.O.</v>
      </c>
      <c r="B119" s="39" t="s">
        <v>1042</v>
      </c>
      <c r="C119" s="46"/>
      <c r="D119" s="108">
        <f t="shared" si="22"/>
        <v>0</v>
      </c>
      <c r="E119" s="108">
        <f t="shared" si="22"/>
        <v>0</v>
      </c>
      <c r="F119" s="108">
        <f t="shared" si="22"/>
        <v>0</v>
      </c>
      <c r="G119" s="108">
        <f t="shared" si="22"/>
        <v>0</v>
      </c>
      <c r="H119" s="232">
        <f t="shared" si="22"/>
        <v>0</v>
      </c>
      <c r="I119" s="237"/>
      <c r="J119" s="4"/>
      <c r="K119" s="4"/>
      <c r="L119" s="4"/>
    </row>
    <row r="120" spans="1:12" s="21" customFormat="1" ht="22.2" x14ac:dyDescent="0.3">
      <c r="A120" s="13" t="str">
        <f>A37</f>
        <v>4.I.1.P.</v>
      </c>
      <c r="B120" s="39" t="s">
        <v>1043</v>
      </c>
      <c r="C120" s="46"/>
      <c r="D120" s="108">
        <f t="shared" si="22"/>
        <v>0</v>
      </c>
      <c r="E120" s="108">
        <f t="shared" si="22"/>
        <v>0</v>
      </c>
      <c r="F120" s="108">
        <f t="shared" si="22"/>
        <v>0</v>
      </c>
      <c r="G120" s="108">
        <f t="shared" si="22"/>
        <v>0</v>
      </c>
      <c r="H120" s="232">
        <f t="shared" si="22"/>
        <v>0</v>
      </c>
      <c r="I120" s="237"/>
      <c r="J120" s="4"/>
      <c r="K120" s="4"/>
      <c r="L120" s="4"/>
    </row>
    <row r="121" spans="1:12" s="21" customFormat="1" x14ac:dyDescent="0.3">
      <c r="A121" s="105"/>
      <c r="B121" s="90" t="s">
        <v>760</v>
      </c>
      <c r="C121" s="46"/>
      <c r="D121" s="108"/>
      <c r="E121" s="108"/>
      <c r="F121" s="108"/>
      <c r="G121" s="108"/>
      <c r="H121" s="232"/>
      <c r="I121" s="237"/>
      <c r="J121" s="4"/>
      <c r="K121" s="4"/>
      <c r="L121" s="4"/>
    </row>
    <row r="122" spans="1:12" s="3" customFormat="1" ht="33" x14ac:dyDescent="0.3">
      <c r="A122" s="106" t="s">
        <v>684</v>
      </c>
      <c r="B122" s="39" t="s">
        <v>1086</v>
      </c>
      <c r="C122" s="46"/>
      <c r="D122" s="78" t="e">
        <f>D38+D101</f>
        <v>#DIV/0!</v>
      </c>
      <c r="E122" s="78" t="e">
        <f>E38+E101</f>
        <v>#DIV/0!</v>
      </c>
      <c r="F122" s="78" t="e">
        <f>F38+F101</f>
        <v>#DIV/0!</v>
      </c>
      <c r="G122" s="78" t="e">
        <f>G38+G101</f>
        <v>#DIV/0!</v>
      </c>
      <c r="H122" s="224" t="e">
        <f>H38+H101</f>
        <v>#DIV/0!</v>
      </c>
      <c r="I122" s="235" t="s">
        <v>1087</v>
      </c>
      <c r="J122" s="2"/>
      <c r="K122" s="2"/>
      <c r="L122" s="2"/>
    </row>
    <row r="123" spans="1:12" s="3" customFormat="1" ht="43.2" x14ac:dyDescent="0.3">
      <c r="A123" s="106" t="s">
        <v>685</v>
      </c>
      <c r="B123" s="39" t="s">
        <v>1088</v>
      </c>
      <c r="C123" s="46"/>
      <c r="D123" s="78" t="e">
        <f>D49+D106</f>
        <v>#DIV/0!</v>
      </c>
      <c r="E123" s="78" t="e">
        <f>E49+E106</f>
        <v>#DIV/0!</v>
      </c>
      <c r="F123" s="78" t="e">
        <f>F49+F106</f>
        <v>#DIV/0!</v>
      </c>
      <c r="G123" s="78" t="e">
        <f>G49+G106</f>
        <v>#DIV/0!</v>
      </c>
      <c r="H123" s="224" t="e">
        <f>H49+H106</f>
        <v>#DIV/0!</v>
      </c>
      <c r="I123" s="235" t="s">
        <v>1089</v>
      </c>
      <c r="J123" s="2"/>
      <c r="K123" s="2"/>
      <c r="L123" s="2"/>
    </row>
    <row r="124" spans="1:12" s="3" customFormat="1" ht="22.8" x14ac:dyDescent="0.3">
      <c r="A124" s="106" t="s">
        <v>691</v>
      </c>
      <c r="B124" s="39" t="s">
        <v>1090</v>
      </c>
      <c r="C124" s="46"/>
      <c r="D124" s="78" t="e">
        <f>D60+D111</f>
        <v>#DIV/0!</v>
      </c>
      <c r="E124" s="78" t="e">
        <f>E60+E111</f>
        <v>#DIV/0!</v>
      </c>
      <c r="F124" s="78" t="e">
        <f>F60+F111</f>
        <v>#DIV/0!</v>
      </c>
      <c r="G124" s="78" t="e">
        <f>G60+G111</f>
        <v>#DIV/0!</v>
      </c>
      <c r="H124" s="224" t="e">
        <f>H60+H111</f>
        <v>#DIV/0!</v>
      </c>
      <c r="I124" s="235" t="s">
        <v>1091</v>
      </c>
      <c r="J124" s="2"/>
      <c r="K124" s="2"/>
      <c r="L124" s="2"/>
    </row>
    <row r="125" spans="1:12" s="17" customFormat="1" x14ac:dyDescent="0.3">
      <c r="A125" s="90"/>
      <c r="B125" s="90" t="s">
        <v>809</v>
      </c>
      <c r="C125" s="41"/>
      <c r="D125" s="109"/>
      <c r="E125" s="109"/>
      <c r="F125" s="109"/>
      <c r="G125" s="109"/>
      <c r="H125" s="223"/>
      <c r="I125" s="238"/>
      <c r="J125" s="42"/>
      <c r="K125" s="42"/>
      <c r="L125" s="42"/>
    </row>
    <row r="126" spans="1:12" s="3" customFormat="1" ht="22.8" x14ac:dyDescent="0.3">
      <c r="A126" s="106" t="s">
        <v>686</v>
      </c>
      <c r="B126" s="39" t="s">
        <v>1092</v>
      </c>
      <c r="C126" s="46"/>
      <c r="D126" s="78" t="e">
        <f>D71+D95</f>
        <v>#DIV/0!</v>
      </c>
      <c r="E126" s="78" t="e">
        <f>E71+E95</f>
        <v>#DIV/0!</v>
      </c>
      <c r="F126" s="78" t="e">
        <f>F71+F95</f>
        <v>#DIV/0!</v>
      </c>
      <c r="G126" s="78" t="e">
        <f>G71+G95</f>
        <v>#DIV/0!</v>
      </c>
      <c r="H126" s="224" t="e">
        <f>H71+H95</f>
        <v>#DIV/0!</v>
      </c>
      <c r="I126" s="235" t="s">
        <v>1093</v>
      </c>
      <c r="J126" s="2"/>
      <c r="K126" s="2"/>
      <c r="L126" s="2"/>
    </row>
    <row r="127" spans="1:12" s="107" customFormat="1" ht="22.8" x14ac:dyDescent="0.2">
      <c r="A127" s="106" t="s">
        <v>687</v>
      </c>
      <c r="B127" s="39" t="s">
        <v>1094</v>
      </c>
      <c r="C127" s="46"/>
      <c r="D127" s="78" t="e">
        <f>D80+D98</f>
        <v>#DIV/0!</v>
      </c>
      <c r="E127" s="78" t="e">
        <f>E80+E98</f>
        <v>#DIV/0!</v>
      </c>
      <c r="F127" s="78" t="e">
        <f>F80+F98</f>
        <v>#DIV/0!</v>
      </c>
      <c r="G127" s="78" t="e">
        <f>G80+G98</f>
        <v>#DIV/0!</v>
      </c>
      <c r="H127" s="224" t="e">
        <f>H80+H98</f>
        <v>#DIV/0!</v>
      </c>
      <c r="I127" s="235" t="s">
        <v>1095</v>
      </c>
    </row>
    <row r="421" spans="2:2" x14ac:dyDescent="0.2">
      <c r="B421" s="31"/>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10"/>
  <sheetViews>
    <sheetView topLeftCell="B1" zoomScaleNormal="100" workbookViewId="0">
      <pane ySplit="1" topLeftCell="A5" activePane="bottomLeft" state="frozen"/>
      <selection pane="bottomLeft" activeCell="C1" sqref="C1"/>
    </sheetView>
  </sheetViews>
  <sheetFormatPr defaultColWidth="9.109375" defaultRowHeight="24" customHeight="1" x14ac:dyDescent="0.2"/>
  <cols>
    <col min="1" max="1" width="14.5546875" style="50" customWidth="1"/>
    <col min="2" max="2" width="64.88671875" style="51" customWidth="1"/>
    <col min="3" max="3" width="12.44140625" style="52" customWidth="1"/>
    <col min="4" max="7" width="13" style="53" customWidth="1"/>
    <col min="8" max="8" width="65.88671875" style="53" customWidth="1"/>
    <col min="9" max="10" width="17.44140625" style="53" customWidth="1"/>
    <col min="11" max="16384" width="9.109375" style="53"/>
  </cols>
  <sheetData>
    <row r="1" spans="1:10" s="17" customFormat="1" ht="60.6" customHeight="1" x14ac:dyDescent="0.3">
      <c r="A1" s="208" t="s">
        <v>999</v>
      </c>
      <c r="B1" s="203" t="s">
        <v>993</v>
      </c>
      <c r="C1" s="246" t="s">
        <v>420</v>
      </c>
      <c r="D1" s="206" t="s">
        <v>1000</v>
      </c>
      <c r="E1" s="206" t="s">
        <v>1001</v>
      </c>
      <c r="F1" s="206" t="s">
        <v>1002</v>
      </c>
      <c r="G1" s="207" t="s">
        <v>1003</v>
      </c>
      <c r="H1" s="239" t="s">
        <v>57</v>
      </c>
      <c r="I1" s="42"/>
      <c r="J1" s="42"/>
    </row>
    <row r="2" spans="1:10" s="21" customFormat="1" ht="24" customHeight="1" x14ac:dyDescent="0.3">
      <c r="A2" s="181" t="str">
        <f>'R4_Izračun RDP od CVU'!A90</f>
        <v>4.I.7.1.</v>
      </c>
      <c r="B2" s="19" t="s">
        <v>662</v>
      </c>
      <c r="C2" s="112">
        <f>'R4_Izračun RDP od CVU'!D90</f>
        <v>0</v>
      </c>
      <c r="D2" s="112">
        <f>'R4_Izračun RDP od CVU'!E90</f>
        <v>0</v>
      </c>
      <c r="E2" s="112">
        <f>'R4_Izračun RDP od CVU'!F90</f>
        <v>0</v>
      </c>
      <c r="F2" s="112">
        <f>'R4_Izračun RDP od CVU'!G90</f>
        <v>0</v>
      </c>
      <c r="G2" s="182">
        <f>'R4_Izračun RDP od CVU'!H90</f>
        <v>0</v>
      </c>
      <c r="H2" s="240"/>
      <c r="I2" s="47"/>
      <c r="J2" s="47"/>
    </row>
    <row r="3" spans="1:10" s="21" customFormat="1" ht="24" customHeight="1" x14ac:dyDescent="0.3">
      <c r="A3" s="183"/>
      <c r="B3" s="113" t="s">
        <v>680</v>
      </c>
      <c r="C3" s="46"/>
      <c r="D3" s="46"/>
      <c r="E3" s="46"/>
      <c r="F3" s="46"/>
      <c r="G3" s="184"/>
      <c r="H3" s="241"/>
      <c r="I3" s="47"/>
      <c r="J3" s="47"/>
    </row>
    <row r="4" spans="1:10" ht="24" customHeight="1" x14ac:dyDescent="0.2">
      <c r="A4" s="185" t="s">
        <v>645</v>
      </c>
      <c r="B4" s="114" t="s">
        <v>650</v>
      </c>
      <c r="C4" s="115" t="e">
        <f>C6*C10</f>
        <v>#DIV/0!</v>
      </c>
      <c r="D4" s="115" t="e">
        <f t="shared" ref="D4:F4" si="0">D6*D10</f>
        <v>#DIV/0!</v>
      </c>
      <c r="E4" s="115" t="e">
        <f t="shared" si="0"/>
        <v>#DIV/0!</v>
      </c>
      <c r="F4" s="115" t="e">
        <f t="shared" si="0"/>
        <v>#DIV/0!</v>
      </c>
      <c r="G4" s="186" t="e">
        <f t="shared" ref="G4" si="1">G6*G10</f>
        <v>#DIV/0!</v>
      </c>
      <c r="H4" s="242"/>
      <c r="I4" s="52"/>
      <c r="J4" s="52"/>
    </row>
    <row r="5" spans="1:10" ht="24" customHeight="1" x14ac:dyDescent="0.2">
      <c r="A5" s="181"/>
      <c r="B5" s="116" t="s">
        <v>668</v>
      </c>
      <c r="C5" s="117"/>
      <c r="D5" s="117"/>
      <c r="E5" s="117"/>
      <c r="F5" s="117"/>
      <c r="G5" s="187"/>
      <c r="H5" s="240"/>
    </row>
    <row r="6" spans="1:10" ht="24" customHeight="1" x14ac:dyDescent="0.2">
      <c r="A6" s="181" t="str">
        <f>'R4_Izračun RDP od CVU'!A72</f>
        <v>4.I.5.1.</v>
      </c>
      <c r="B6" s="19" t="s">
        <v>682</v>
      </c>
      <c r="C6" s="115">
        <f>'R4_Izračun RDP od CVU'!D72</f>
        <v>0</v>
      </c>
      <c r="D6" s="115">
        <f>'R4_Izračun RDP od CVU'!E72</f>
        <v>0</v>
      </c>
      <c r="E6" s="115">
        <f>'R4_Izračun RDP od CVU'!F72</f>
        <v>0</v>
      </c>
      <c r="F6" s="115">
        <f>'R4_Izračun RDP od CVU'!G72</f>
        <v>0</v>
      </c>
      <c r="G6" s="186">
        <f>'R4_Izračun RDP od CVU'!H72</f>
        <v>0</v>
      </c>
      <c r="H6" s="240"/>
    </row>
    <row r="7" spans="1:10" ht="38.4" customHeight="1" x14ac:dyDescent="0.2">
      <c r="A7" s="188" t="str">
        <f>'P1_Planirane količine VU '!A5</f>
        <v>V.Q.3.</v>
      </c>
      <c r="B7" s="118" t="str">
        <f>'P1_Planirane količine VU '!B5</f>
        <v>Postotak količina isporučene vodne usluge javne vodoopskrbe drugom isporučitelju vodnih usluga u odnosu na ukupne količine vodne usluge javne vodoopskrbe isporučene korisnicima vodnih usluga i svim isporučiteljima vodnih usluga</v>
      </c>
      <c r="C7" s="117" t="e">
        <f>'P1_Planirane količine VU '!L5</f>
        <v>#DIV/0!</v>
      </c>
      <c r="D7" s="117" t="e">
        <f>'P1_Planirane količine VU '!M5</f>
        <v>#DIV/0!</v>
      </c>
      <c r="E7" s="117" t="e">
        <f>'P1_Planirane količine VU '!N5</f>
        <v>#DIV/0!</v>
      </c>
      <c r="F7" s="117" t="e">
        <f>'P1_Planirane količine VU '!O5</f>
        <v>#DIV/0!</v>
      </c>
      <c r="G7" s="187" t="e">
        <f>'P1_Planirane količine VU '!Q5</f>
        <v>#DIV/0!</v>
      </c>
      <c r="H7" s="242"/>
    </row>
    <row r="8" spans="1:10" ht="36" customHeight="1" x14ac:dyDescent="0.2">
      <c r="A8" s="181"/>
      <c r="B8" s="19" t="s">
        <v>659</v>
      </c>
      <c r="C8" s="119">
        <v>0.1</v>
      </c>
      <c r="D8" s="119">
        <v>0.1</v>
      </c>
      <c r="E8" s="119">
        <v>0.1</v>
      </c>
      <c r="F8" s="119">
        <v>0.1</v>
      </c>
      <c r="G8" s="189">
        <v>0.1</v>
      </c>
      <c r="H8" s="240"/>
    </row>
    <row r="9" spans="1:10" ht="24" customHeight="1" x14ac:dyDescent="0.2">
      <c r="A9" s="181"/>
      <c r="B9" s="19" t="s">
        <v>669</v>
      </c>
      <c r="C9" s="120" t="e">
        <f>C7+C8</f>
        <v>#DIV/0!</v>
      </c>
      <c r="D9" s="120" t="e">
        <f t="shared" ref="D9:G9" si="2">D7+D8</f>
        <v>#DIV/0!</v>
      </c>
      <c r="E9" s="120" t="e">
        <f t="shared" si="2"/>
        <v>#DIV/0!</v>
      </c>
      <c r="F9" s="120" t="e">
        <f t="shared" si="2"/>
        <v>#DIV/0!</v>
      </c>
      <c r="G9" s="190" t="e">
        <f t="shared" si="2"/>
        <v>#DIV/0!</v>
      </c>
      <c r="H9" s="240"/>
    </row>
    <row r="10" spans="1:10" ht="24" customHeight="1" x14ac:dyDescent="0.2">
      <c r="A10" s="181"/>
      <c r="B10" s="19" t="s">
        <v>670</v>
      </c>
      <c r="C10" s="121" t="e">
        <f>IF(C9&gt;=20%,"20%",C9)</f>
        <v>#DIV/0!</v>
      </c>
      <c r="D10" s="121" t="e">
        <f t="shared" ref="D10:G10" si="3">IF(D9&gt;=20%,"20%",D9)</f>
        <v>#DIV/0!</v>
      </c>
      <c r="E10" s="121" t="e">
        <f t="shared" si="3"/>
        <v>#DIV/0!</v>
      </c>
      <c r="F10" s="121" t="e">
        <f t="shared" si="3"/>
        <v>#DIV/0!</v>
      </c>
      <c r="G10" s="191" t="e">
        <f t="shared" si="3"/>
        <v>#DIV/0!</v>
      </c>
      <c r="H10" s="240"/>
    </row>
    <row r="11" spans="1:10" ht="24" customHeight="1" x14ac:dyDescent="0.2">
      <c r="A11" s="185" t="s">
        <v>645</v>
      </c>
      <c r="B11" s="114" t="s">
        <v>650</v>
      </c>
      <c r="C11" s="115">
        <f>C13*C16</f>
        <v>0</v>
      </c>
      <c r="D11" s="115">
        <f t="shared" ref="D11:F11" si="4">D13*D16</f>
        <v>0</v>
      </c>
      <c r="E11" s="115">
        <f t="shared" si="4"/>
        <v>0</v>
      </c>
      <c r="F11" s="115">
        <f t="shared" si="4"/>
        <v>0</v>
      </c>
      <c r="G11" s="186">
        <f t="shared" ref="G11" si="5">G13*G16</f>
        <v>0</v>
      </c>
      <c r="H11" s="240"/>
      <c r="I11" s="52"/>
      <c r="J11" s="52"/>
    </row>
    <row r="12" spans="1:10" ht="24" customHeight="1" x14ac:dyDescent="0.2">
      <c r="A12" s="181"/>
      <c r="B12" s="122" t="s">
        <v>660</v>
      </c>
      <c r="C12" s="117"/>
      <c r="D12" s="117"/>
      <c r="E12" s="117"/>
      <c r="F12" s="117"/>
      <c r="G12" s="187"/>
      <c r="H12" s="240"/>
    </row>
    <row r="13" spans="1:10" ht="24" customHeight="1" x14ac:dyDescent="0.2">
      <c r="A13" s="181" t="str">
        <f>A6</f>
        <v>4.I.5.1.</v>
      </c>
      <c r="B13" s="19" t="s">
        <v>658</v>
      </c>
      <c r="C13" s="115">
        <f>'R4_Izračun RDP od CVU'!D72</f>
        <v>0</v>
      </c>
      <c r="D13" s="115">
        <f>'R4_Izračun RDP od CVU'!E72</f>
        <v>0</v>
      </c>
      <c r="E13" s="115">
        <f>'R4_Izračun RDP od CVU'!F72</f>
        <v>0</v>
      </c>
      <c r="F13" s="115">
        <f>'R4_Izračun RDP od CVU'!G72</f>
        <v>0</v>
      </c>
      <c r="G13" s="186">
        <f>'R4_Izračun RDP od CVU'!H72</f>
        <v>0</v>
      </c>
      <c r="H13" s="240"/>
    </row>
    <row r="14" spans="1:10" ht="24" customHeight="1" x14ac:dyDescent="0.2">
      <c r="A14" s="188" t="str">
        <f>A7</f>
        <v>V.Q.3.</v>
      </c>
      <c r="B14" s="118" t="str">
        <f>B7</f>
        <v>Postotak količina isporučene vodne usluge javne vodoopskrbe drugom isporučitelju vodnih usluga u odnosu na ukupne količine vodne usluge javne vodoopskrbe isporučene korisnicima vodnih usluga i svim isporučiteljima vodnih usluga</v>
      </c>
      <c r="C14" s="117" t="e">
        <f>'P1_Planirane količine VU '!L5</f>
        <v>#DIV/0!</v>
      </c>
      <c r="D14" s="117" t="e">
        <f>'P1_Planirane količine VU '!M5</f>
        <v>#DIV/0!</v>
      </c>
      <c r="E14" s="117" t="e">
        <f>'P1_Planirane količine VU '!N5</f>
        <v>#DIV/0!</v>
      </c>
      <c r="F14" s="117" t="e">
        <f>'P1_Planirane količine VU '!O5</f>
        <v>#DIV/0!</v>
      </c>
      <c r="G14" s="187" t="e">
        <f>'P1_Planirane količine VU '!Q5</f>
        <v>#DIV/0!</v>
      </c>
      <c r="H14" s="240"/>
    </row>
    <row r="15" spans="1:10" ht="24" customHeight="1" x14ac:dyDescent="0.2">
      <c r="A15" s="181"/>
      <c r="B15" s="19" t="s">
        <v>659</v>
      </c>
      <c r="C15" s="119">
        <v>0.05</v>
      </c>
      <c r="D15" s="119">
        <v>0.05</v>
      </c>
      <c r="E15" s="119">
        <v>0.05</v>
      </c>
      <c r="F15" s="119">
        <v>0.05</v>
      </c>
      <c r="G15" s="189">
        <v>0.05</v>
      </c>
      <c r="H15" s="240"/>
    </row>
    <row r="16" spans="1:10" ht="24" customHeight="1" x14ac:dyDescent="0.2">
      <c r="A16" s="181"/>
      <c r="B16" s="19" t="s">
        <v>669</v>
      </c>
      <c r="C16" s="120">
        <v>0.25</v>
      </c>
      <c r="D16" s="120">
        <v>0.25</v>
      </c>
      <c r="E16" s="120">
        <v>0.25</v>
      </c>
      <c r="F16" s="120">
        <v>0.25</v>
      </c>
      <c r="G16" s="190">
        <v>0.25</v>
      </c>
      <c r="H16" s="240"/>
    </row>
    <row r="17" spans="1:10" s="21" customFormat="1" ht="24" customHeight="1" x14ac:dyDescent="0.3">
      <c r="A17" s="183"/>
      <c r="B17" s="113" t="s">
        <v>681</v>
      </c>
      <c r="C17" s="46"/>
      <c r="D17" s="46"/>
      <c r="E17" s="46"/>
      <c r="F17" s="46"/>
      <c r="G17" s="184"/>
      <c r="H17" s="242"/>
      <c r="I17" s="47"/>
      <c r="J17" s="47"/>
    </row>
    <row r="18" spans="1:10" ht="24" customHeight="1" x14ac:dyDescent="0.2">
      <c r="A18" s="185" t="s">
        <v>646</v>
      </c>
      <c r="B18" s="114" t="s">
        <v>651</v>
      </c>
      <c r="C18" s="115" t="e">
        <f>C19*C24</f>
        <v>#DIV/0!</v>
      </c>
      <c r="D18" s="115" t="e">
        <f t="shared" ref="D18:G18" si="6">D19*D24</f>
        <v>#DIV/0!</v>
      </c>
      <c r="E18" s="115" t="e">
        <f t="shared" si="6"/>
        <v>#DIV/0!</v>
      </c>
      <c r="F18" s="115" t="e">
        <f t="shared" si="6"/>
        <v>#DIV/0!</v>
      </c>
      <c r="G18" s="186" t="e">
        <f t="shared" si="6"/>
        <v>#DIV/0!</v>
      </c>
      <c r="H18" s="240"/>
      <c r="I18" s="52"/>
      <c r="J18" s="52"/>
    </row>
    <row r="19" spans="1:10" ht="24" customHeight="1" x14ac:dyDescent="0.2">
      <c r="A19" s="181" t="str">
        <f>'R4_Izračun RDP od CVU'!A80</f>
        <v>4.I.6.</v>
      </c>
      <c r="B19" s="19" t="s">
        <v>683</v>
      </c>
      <c r="C19" s="115">
        <f>'R4_Izračun RDP od CVU'!D81</f>
        <v>0</v>
      </c>
      <c r="D19" s="115">
        <f>'R4_Izračun RDP od CVU'!E81</f>
        <v>0</v>
      </c>
      <c r="E19" s="115">
        <f>'R4_Izračun RDP od CVU'!F81</f>
        <v>0</v>
      </c>
      <c r="F19" s="115">
        <f>'R4_Izračun RDP od CVU'!G81</f>
        <v>0</v>
      </c>
      <c r="G19" s="186">
        <f>'R4_Izračun RDP od CVU'!H81</f>
        <v>0</v>
      </c>
      <c r="H19" s="240"/>
    </row>
    <row r="20" spans="1:10" ht="24" customHeight="1" x14ac:dyDescent="0.2">
      <c r="A20" s="188" t="str">
        <f>'P1_Planirane količine VU '!A10</f>
        <v>O.Q.3.</v>
      </c>
      <c r="B20" s="118" t="str">
        <f>'P1_Planirane količine VU '!B10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0" s="117" t="e">
        <f>'P1_Planirane količine VU '!L10</f>
        <v>#DIV/0!</v>
      </c>
      <c r="D20" s="117" t="e">
        <f>'P1_Planirane količine VU '!M10</f>
        <v>#DIV/0!</v>
      </c>
      <c r="E20" s="117" t="e">
        <f>'P1_Planirane količine VU '!N10</f>
        <v>#DIV/0!</v>
      </c>
      <c r="F20" s="117" t="e">
        <f>'P1_Planirane količine VU '!O10</f>
        <v>#DIV/0!</v>
      </c>
      <c r="G20" s="187" t="e">
        <f>'P1_Planirane količine VU '!P10</f>
        <v>#DIV/0!</v>
      </c>
      <c r="H20" s="242"/>
    </row>
    <row r="21" spans="1:10" ht="24" customHeight="1" x14ac:dyDescent="0.2">
      <c r="A21" s="181"/>
      <c r="B21" s="19" t="s">
        <v>671</v>
      </c>
      <c r="C21" s="117"/>
      <c r="D21" s="117"/>
      <c r="E21" s="117"/>
      <c r="F21" s="117"/>
      <c r="G21" s="187"/>
      <c r="H21" s="240"/>
    </row>
    <row r="22" spans="1:10" ht="24" customHeight="1" x14ac:dyDescent="0.2">
      <c r="A22" s="181"/>
      <c r="B22" s="19" t="s">
        <v>659</v>
      </c>
      <c r="C22" s="119">
        <v>0.1</v>
      </c>
      <c r="D22" s="119">
        <v>0.1</v>
      </c>
      <c r="E22" s="119">
        <v>0.1</v>
      </c>
      <c r="F22" s="119">
        <v>0.1</v>
      </c>
      <c r="G22" s="189">
        <v>0.1</v>
      </c>
      <c r="H22" s="240"/>
    </row>
    <row r="23" spans="1:10" ht="24" customHeight="1" x14ac:dyDescent="0.2">
      <c r="A23" s="181"/>
      <c r="B23" s="19" t="s">
        <v>673</v>
      </c>
      <c r="C23" s="120" t="e">
        <f>C20+C22</f>
        <v>#DIV/0!</v>
      </c>
      <c r="D23" s="120" t="e">
        <f t="shared" ref="D23:G23" si="7">D20+D22</f>
        <v>#DIV/0!</v>
      </c>
      <c r="E23" s="120" t="e">
        <f t="shared" si="7"/>
        <v>#DIV/0!</v>
      </c>
      <c r="F23" s="120" t="e">
        <f t="shared" si="7"/>
        <v>#DIV/0!</v>
      </c>
      <c r="G23" s="190" t="e">
        <f t="shared" si="7"/>
        <v>#DIV/0!</v>
      </c>
      <c r="H23" s="240"/>
    </row>
    <row r="24" spans="1:10" ht="24" customHeight="1" x14ac:dyDescent="0.2">
      <c r="A24" s="181"/>
      <c r="B24" s="19" t="s">
        <v>674</v>
      </c>
      <c r="C24" s="121" t="e">
        <f>IF(C23&gt;=20%,"20%",C23)</f>
        <v>#DIV/0!</v>
      </c>
      <c r="D24" s="121" t="e">
        <f t="shared" ref="D24:G24" si="8">IF(D23&gt;=20%,"20%",D23)</f>
        <v>#DIV/0!</v>
      </c>
      <c r="E24" s="121" t="e">
        <f t="shared" si="8"/>
        <v>#DIV/0!</v>
      </c>
      <c r="F24" s="121" t="e">
        <f t="shared" si="8"/>
        <v>#DIV/0!</v>
      </c>
      <c r="G24" s="191" t="e">
        <f t="shared" si="8"/>
        <v>#DIV/0!</v>
      </c>
      <c r="H24" s="240"/>
    </row>
    <row r="25" spans="1:10" ht="24" customHeight="1" x14ac:dyDescent="0.2">
      <c r="A25" s="185" t="s">
        <v>646</v>
      </c>
      <c r="B25" s="114" t="s">
        <v>651</v>
      </c>
      <c r="C25" s="115">
        <f>C26*C30</f>
        <v>0</v>
      </c>
      <c r="D25" s="115">
        <f t="shared" ref="D25:G25" si="9">D26*D30</f>
        <v>0</v>
      </c>
      <c r="E25" s="115">
        <f t="shared" si="9"/>
        <v>0</v>
      </c>
      <c r="F25" s="115">
        <f t="shared" si="9"/>
        <v>0</v>
      </c>
      <c r="G25" s="186">
        <f t="shared" si="9"/>
        <v>0</v>
      </c>
      <c r="H25" s="240"/>
      <c r="I25" s="52"/>
      <c r="J25" s="52"/>
    </row>
    <row r="26" spans="1:10" ht="24" customHeight="1" x14ac:dyDescent="0.2">
      <c r="A26" s="181" t="str">
        <f>A19</f>
        <v>4.I.6.</v>
      </c>
      <c r="B26" s="19" t="s">
        <v>661</v>
      </c>
      <c r="C26" s="115"/>
      <c r="D26" s="115"/>
      <c r="E26" s="115"/>
      <c r="F26" s="115"/>
      <c r="G26" s="186"/>
      <c r="H26" s="240"/>
    </row>
    <row r="27" spans="1:10" ht="24" customHeight="1" x14ac:dyDescent="0.2">
      <c r="A27" s="188" t="str">
        <f>A20</f>
        <v>O.Q.3.</v>
      </c>
      <c r="B27" s="118" t="str">
        <f>B20</f>
        <v>Postotak količina prihvaćenih komunalnih otpadnih voda od drugog isporučitelja vodnih usluga radi daljnje odvodnje u odnosu na ukupne količine vodne usluge javne odvodnje - skupljanja komunalnih otpadnih voda radi daljnje odvodnje isporučene korisnicima vodnih usluga i svim isporučiteljima vodnih usluga</v>
      </c>
      <c r="C27" s="117" t="e">
        <f>'P1_Planirane količine VU '!L10</f>
        <v>#DIV/0!</v>
      </c>
      <c r="D27" s="117" t="e">
        <f>'P1_Planirane količine VU '!M10</f>
        <v>#DIV/0!</v>
      </c>
      <c r="E27" s="117" t="e">
        <f>'P1_Planirane količine VU '!N10</f>
        <v>#DIV/0!</v>
      </c>
      <c r="F27" s="117" t="e">
        <f>'P1_Planirane količine VU '!O10</f>
        <v>#DIV/0!</v>
      </c>
      <c r="G27" s="187" t="e">
        <f>'P1_Planirane količine VU '!P10</f>
        <v>#DIV/0!</v>
      </c>
      <c r="H27" s="243"/>
    </row>
    <row r="28" spans="1:10" ht="24" customHeight="1" x14ac:dyDescent="0.2">
      <c r="A28" s="181"/>
      <c r="B28" s="123" t="s">
        <v>660</v>
      </c>
      <c r="C28" s="117"/>
      <c r="D28" s="117"/>
      <c r="E28" s="117"/>
      <c r="F28" s="117"/>
      <c r="G28" s="187"/>
      <c r="H28" s="243"/>
    </row>
    <row r="29" spans="1:10" ht="24" customHeight="1" x14ac:dyDescent="0.2">
      <c r="A29" s="181"/>
      <c r="B29" s="19" t="s">
        <v>659</v>
      </c>
      <c r="C29" s="119">
        <v>0.05</v>
      </c>
      <c r="D29" s="119">
        <v>0.05</v>
      </c>
      <c r="E29" s="119">
        <v>0.05</v>
      </c>
      <c r="F29" s="119">
        <v>0.05</v>
      </c>
      <c r="G29" s="189">
        <v>0.05</v>
      </c>
      <c r="H29" s="243"/>
    </row>
    <row r="30" spans="1:10" ht="24" customHeight="1" x14ac:dyDescent="0.2">
      <c r="A30" s="181"/>
      <c r="B30" s="19" t="s">
        <v>673</v>
      </c>
      <c r="C30" s="120">
        <v>0.25</v>
      </c>
      <c r="D30" s="120">
        <v>0.25</v>
      </c>
      <c r="E30" s="120">
        <v>0.25</v>
      </c>
      <c r="F30" s="120">
        <v>0.25</v>
      </c>
      <c r="G30" s="190">
        <v>0.25</v>
      </c>
      <c r="H30" s="244"/>
    </row>
    <row r="31" spans="1:10" s="21" customFormat="1" ht="24" customHeight="1" x14ac:dyDescent="0.3">
      <c r="A31" s="183"/>
      <c r="B31" s="113" t="s">
        <v>672</v>
      </c>
      <c r="C31" s="46"/>
      <c r="D31" s="46"/>
      <c r="E31" s="46"/>
      <c r="F31" s="46"/>
      <c r="G31" s="184"/>
      <c r="H31" s="241"/>
      <c r="I31" s="47"/>
      <c r="J31" s="47"/>
    </row>
    <row r="32" spans="1:10" ht="24" customHeight="1" x14ac:dyDescent="0.2">
      <c r="A32" s="181"/>
      <c r="B32" s="19" t="s">
        <v>675</v>
      </c>
      <c r="C32" s="120" t="e">
        <f>C2-C4-C18</f>
        <v>#DIV/0!</v>
      </c>
      <c r="D32" s="120" t="e">
        <f>D2-D4-D18</f>
        <v>#DIV/0!</v>
      </c>
      <c r="E32" s="120" t="e">
        <f>E2-E4-E18</f>
        <v>#DIV/0!</v>
      </c>
      <c r="F32" s="120" t="e">
        <f>F2-F4-F18</f>
        <v>#DIV/0!</v>
      </c>
      <c r="G32" s="190" t="e">
        <f>G2-G4-G18</f>
        <v>#DIV/0!</v>
      </c>
      <c r="H32" s="245" t="s">
        <v>714</v>
      </c>
    </row>
    <row r="33" spans="1:8" ht="24" customHeight="1" x14ac:dyDescent="0.2">
      <c r="A33" s="192" t="str">
        <f>'P1_Planirane količine VU '!A6</f>
        <v>V.Q.4.</v>
      </c>
      <c r="B33" s="124" t="str">
        <f>'P1_Planirane količine VU '!B6</f>
        <v>Količina isporučene vodne usluge javne vodoopskrbe isključujući količine isporučene vodne usluge javne vodoopskrbe drugom isporučitelju vodnih usluga</v>
      </c>
      <c r="C33" s="125">
        <f>'P1_Planirane količine VU '!L6</f>
        <v>0</v>
      </c>
      <c r="D33" s="125">
        <f>'P1_Planirane količine VU '!M6</f>
        <v>0</v>
      </c>
      <c r="E33" s="125">
        <f>'P1_Planirane količine VU '!N6</f>
        <v>0</v>
      </c>
      <c r="F33" s="125">
        <f>'P1_Planirane količine VU '!O6</f>
        <v>0</v>
      </c>
      <c r="G33" s="193">
        <f>'P1_Planirane količine VU '!Q6</f>
        <v>0</v>
      </c>
      <c r="H33" s="240"/>
    </row>
    <row r="34" spans="1:8" ht="24" customHeight="1" x14ac:dyDescent="0.2">
      <c r="A34" s="192" t="str">
        <f>'P1_Planirane količine VU '!A11</f>
        <v>O.Q.4.</v>
      </c>
      <c r="B34" s="124" t="str">
        <f>'P1_Planirane količine VU '!B11</f>
        <v>Količina isporučene vodne usluge javne odvodnje - skupljanja komunalnih otpadnih voda isključujući količine isporučene vodne usluge prihvata komunalnih otpadnih voda od drugog isporučitelja vodnih usluga radi daljnje odvodnje</v>
      </c>
      <c r="C34" s="125">
        <f>'P1_Planirane količine VU '!L11</f>
        <v>0</v>
      </c>
      <c r="D34" s="125">
        <f>'P1_Planirane količine VU '!M11</f>
        <v>0</v>
      </c>
      <c r="E34" s="125">
        <f>'P1_Planirane količine VU '!N11</f>
        <v>0</v>
      </c>
      <c r="F34" s="125">
        <f>'P1_Planirane količine VU '!O11</f>
        <v>0</v>
      </c>
      <c r="G34" s="193">
        <f>'P1_Planirane količine VU '!Q11</f>
        <v>0</v>
      </c>
      <c r="H34" s="240"/>
    </row>
    <row r="35" spans="1:8" ht="24" customHeight="1" x14ac:dyDescent="0.2">
      <c r="A35" s="192" t="str">
        <f>'P1_Planirane količine VU '!A13</f>
        <v>P.Q.1.</v>
      </c>
      <c r="B35" s="124" t="str">
        <f>'P1_Planirane količine VU '!B13</f>
        <v>Ukupne količine vodne usluge javne odvodnje – pročišćavanja komunalnih otpadnih voda radi pročišćavanja i ispuštanja isporučene korisnicima vodnih usluga i svim isporučiteljima vodnih usluga</v>
      </c>
      <c r="C35" s="125">
        <f>'P1_Planirane količine VU '!L13</f>
        <v>0</v>
      </c>
      <c r="D35" s="125">
        <f>'P1_Planirane količine VU '!M13</f>
        <v>0</v>
      </c>
      <c r="E35" s="125">
        <f>'P1_Planirane količine VU '!N13</f>
        <v>0</v>
      </c>
      <c r="F35" s="125">
        <f>'P1_Planirane količine VU '!O13</f>
        <v>0</v>
      </c>
      <c r="G35" s="193">
        <f>'P1_Planirane količine VU '!Q13</f>
        <v>0</v>
      </c>
      <c r="H35" s="240"/>
    </row>
    <row r="36" spans="1:8" ht="24" customHeight="1" x14ac:dyDescent="0.2">
      <c r="A36" s="192"/>
      <c r="B36" s="126" t="s">
        <v>676</v>
      </c>
      <c r="C36" s="115">
        <f>C33+C34+C35</f>
        <v>0</v>
      </c>
      <c r="D36" s="115">
        <f t="shared" ref="D36:G36" si="10">D33+D34+D35</f>
        <v>0</v>
      </c>
      <c r="E36" s="115">
        <f t="shared" si="10"/>
        <v>0</v>
      </c>
      <c r="F36" s="115">
        <f t="shared" si="10"/>
        <v>0</v>
      </c>
      <c r="G36" s="186">
        <f t="shared" si="10"/>
        <v>0</v>
      </c>
      <c r="H36" s="245" t="s">
        <v>713</v>
      </c>
    </row>
    <row r="37" spans="1:8" ht="24" customHeight="1" x14ac:dyDescent="0.2">
      <c r="A37" s="192"/>
      <c r="B37" s="126" t="s">
        <v>677</v>
      </c>
      <c r="C37" s="115" t="e">
        <f>C33/C36</f>
        <v>#DIV/0!</v>
      </c>
      <c r="D37" s="115" t="e">
        <f t="shared" ref="D37:G37" si="11">D33/D36</f>
        <v>#DIV/0!</v>
      </c>
      <c r="E37" s="115" t="e">
        <f t="shared" si="11"/>
        <v>#DIV/0!</v>
      </c>
      <c r="F37" s="115" t="e">
        <f t="shared" si="11"/>
        <v>#DIV/0!</v>
      </c>
      <c r="G37" s="186" t="e">
        <f t="shared" si="11"/>
        <v>#DIV/0!</v>
      </c>
      <c r="H37" s="245"/>
    </row>
    <row r="38" spans="1:8" ht="24" customHeight="1" x14ac:dyDescent="0.2">
      <c r="A38" s="192"/>
      <c r="B38" s="126" t="s">
        <v>678</v>
      </c>
      <c r="C38" s="115" t="e">
        <f>C34/C36</f>
        <v>#DIV/0!</v>
      </c>
      <c r="D38" s="115" t="e">
        <f t="shared" ref="D38:F38" si="12">D34/D36</f>
        <v>#DIV/0!</v>
      </c>
      <c r="E38" s="115" t="e">
        <f t="shared" si="12"/>
        <v>#DIV/0!</v>
      </c>
      <c r="F38" s="115" t="e">
        <f t="shared" si="12"/>
        <v>#DIV/0!</v>
      </c>
      <c r="G38" s="186" t="e">
        <f t="shared" ref="G38" si="13">G34/G36</f>
        <v>#DIV/0!</v>
      </c>
      <c r="H38" s="245"/>
    </row>
    <row r="39" spans="1:8" ht="24" customHeight="1" x14ac:dyDescent="0.2">
      <c r="A39" s="192"/>
      <c r="B39" s="126" t="s">
        <v>679</v>
      </c>
      <c r="C39" s="115" t="e">
        <f>C35/C36</f>
        <v>#DIV/0!</v>
      </c>
      <c r="D39" s="115" t="e">
        <f t="shared" ref="D39:F39" si="14">D35/D36</f>
        <v>#DIV/0!</v>
      </c>
      <c r="E39" s="115" t="e">
        <f t="shared" si="14"/>
        <v>#DIV/0!</v>
      </c>
      <c r="F39" s="115" t="e">
        <f t="shared" si="14"/>
        <v>#DIV/0!</v>
      </c>
      <c r="G39" s="186" t="e">
        <f t="shared" ref="G39" si="15">G35/G36</f>
        <v>#DIV/0!</v>
      </c>
      <c r="H39" s="245"/>
    </row>
    <row r="40" spans="1:8" ht="24" customHeight="1" x14ac:dyDescent="0.2">
      <c r="A40" s="185" t="s">
        <v>647</v>
      </c>
      <c r="B40" s="114" t="s">
        <v>653</v>
      </c>
      <c r="C40" s="115" t="e">
        <f>C32*C37</f>
        <v>#DIV/0!</v>
      </c>
      <c r="D40" s="115" t="e">
        <f>D32*D37</f>
        <v>#DIV/0!</v>
      </c>
      <c r="E40" s="115" t="e">
        <f>E32*E37</f>
        <v>#DIV/0!</v>
      </c>
      <c r="F40" s="115" t="e">
        <f>F32*F37</f>
        <v>#DIV/0!</v>
      </c>
      <c r="G40" s="186" t="e">
        <f>G32*G37</f>
        <v>#DIV/0!</v>
      </c>
      <c r="H40" s="245" t="s">
        <v>715</v>
      </c>
    </row>
    <row r="41" spans="1:8" ht="24" customHeight="1" x14ac:dyDescent="0.2">
      <c r="A41" s="185" t="s">
        <v>648</v>
      </c>
      <c r="B41" s="114" t="s">
        <v>654</v>
      </c>
      <c r="C41" s="115" t="e">
        <f>C32*C38</f>
        <v>#DIV/0!</v>
      </c>
      <c r="D41" s="115" t="e">
        <f>D32*D38</f>
        <v>#DIV/0!</v>
      </c>
      <c r="E41" s="115" t="e">
        <f>E32*E38</f>
        <v>#DIV/0!</v>
      </c>
      <c r="F41" s="115" t="e">
        <f>F32*F38</f>
        <v>#DIV/0!</v>
      </c>
      <c r="G41" s="186" t="e">
        <f>G32*G38</f>
        <v>#DIV/0!</v>
      </c>
      <c r="H41" s="245" t="s">
        <v>712</v>
      </c>
    </row>
    <row r="42" spans="1:8" ht="24" customHeight="1" x14ac:dyDescent="0.2">
      <c r="A42" s="194" t="s">
        <v>649</v>
      </c>
      <c r="B42" s="195" t="s">
        <v>652</v>
      </c>
      <c r="C42" s="196" t="e">
        <f>C32*C39</f>
        <v>#DIV/0!</v>
      </c>
      <c r="D42" s="196" t="e">
        <f>D32*D39</f>
        <v>#DIV/0!</v>
      </c>
      <c r="E42" s="196" t="e">
        <f>E32*E39</f>
        <v>#DIV/0!</v>
      </c>
      <c r="F42" s="196" t="e">
        <f>F32*F39</f>
        <v>#DIV/0!</v>
      </c>
      <c r="G42" s="197" t="e">
        <f>G32*G39</f>
        <v>#DIV/0!</v>
      </c>
      <c r="H42" s="245" t="s">
        <v>716</v>
      </c>
    </row>
    <row r="99" spans="2:2" ht="24" customHeight="1" x14ac:dyDescent="0.2">
      <c r="B99" s="31" t="s">
        <v>783</v>
      </c>
    </row>
    <row r="100" spans="2:2" ht="24" customHeight="1" x14ac:dyDescent="0.2">
      <c r="B100" s="51" t="s">
        <v>787</v>
      </c>
    </row>
    <row r="410" spans="2:2" ht="24" customHeight="1" x14ac:dyDescent="0.2">
      <c r="B410" s="31"/>
    </row>
  </sheetData>
  <pageMargins left="0.7" right="0.7" top="0.75" bottom="0.75" header="0.3" footer="0.3"/>
  <pageSetup paperSize="0" orientation="portrait" horizontalDpi="0" verticalDpi="0" copie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Obrasci P1 do R6</vt:lpstr>
      <vt:lpstr>P1_Planirane količine VU </vt:lpstr>
      <vt:lpstr>Šifrarnik za kat. OPEX-a</vt:lpstr>
      <vt:lpstr>P2_Kategorizacija OPEX-a</vt:lpstr>
      <vt:lpstr>R1_Prijava_OPEX</vt:lpstr>
      <vt:lpstr>R2_Prijava_CAPEX</vt:lpstr>
      <vt:lpstr>R3_Prijava_OPEX_ISO</vt:lpstr>
      <vt:lpstr>R4_Izračun RDP od CVU</vt:lpstr>
      <vt:lpstr>Alokacija neiz. operat. trošk.</vt:lpstr>
      <vt:lpstr>R5.1_CVU_Fiksni dio</vt:lpstr>
      <vt:lpstr>R5.2_CVU_Varijabilni dio</vt:lpstr>
      <vt:lpstr>R5.3_CVU_VDI</vt:lpstr>
      <vt:lpstr>R5.4_CVU_ODI</vt:lpstr>
      <vt:lpstr>R6_Izračun RDP i tarifa za NZR</vt:lpstr>
      <vt:lpstr>'Alokacija neiz. operat. trošk.'!_Hlk150340321</vt:lpstr>
      <vt:lpstr>'Alokacija neiz. operat. trošk.'!_Hlk150886647</vt:lpstr>
      <vt:lpstr>R5.3_CVU_VDI!_Hlk150938744</vt:lpstr>
      <vt:lpstr>'P2_Kategorizacija OPEX-a'!Print_Titles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Šimić</dc:creator>
  <cp:lastModifiedBy>Vladimir Šimić</cp:lastModifiedBy>
  <cp:lastPrinted>2023-12-28T15:21:13Z</cp:lastPrinted>
  <dcterms:created xsi:type="dcterms:W3CDTF">2023-11-03T13:52:39Z</dcterms:created>
  <dcterms:modified xsi:type="dcterms:W3CDTF">2024-01-03T18:08:58Z</dcterms:modified>
</cp:coreProperties>
</file>